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activeTab="2"/>
  </bookViews>
  <sheets>
    <sheet name="Startovní listina" sheetId="1" r:id="rId1"/>
    <sheet name="Doběh" sheetId="2" r:id="rId2"/>
    <sheet name="Absolutní pořadí" sheetId="3" r:id="rId3"/>
    <sheet name="Kategorie nad 60 let" sheetId="4" r:id="rId4"/>
    <sheet name="Kategorie 50 až 59 let" sheetId="5" r:id="rId5"/>
    <sheet name="Kategorie 40 až 49 let" sheetId="6" r:id="rId6"/>
    <sheet name="Kategorie 39 let a mladší" sheetId="7" r:id="rId7"/>
    <sheet name="ŽENY" sheetId="8" r:id="rId8"/>
  </sheets>
  <definedNames>
    <definedName name="Absolutní_pořadí">'Absolutní pořadí'!$A$6:$J$33</definedName>
    <definedName name="_xlnm.Print_Titles" localSheetId="2">'Absolutní pořadí'!$1:$5</definedName>
    <definedName name="_xlnm.Print_Titles" localSheetId="1">'Doběh'!$1:$6</definedName>
    <definedName name="_xlnm.Print_Titles" localSheetId="0">'Startovní listina'!$1:$5</definedName>
    <definedName name="Oblast">#REF!</definedName>
    <definedName name="_xlnm.Print_Area" localSheetId="0">'Startovní listina'!$A$1:$F$110</definedName>
    <definedName name="Startovní_číslo">'Startovní listina'!$A$6:$F$160</definedName>
  </definedNames>
  <calcPr fullCalcOnLoad="1"/>
</workbook>
</file>

<file path=xl/sharedStrings.xml><?xml version="1.0" encoding="utf-8"?>
<sst xmlns="http://schemas.openxmlformats.org/spreadsheetml/2006/main" count="275" uniqueCount="106">
  <si>
    <t>Starovní listina "Běhu kolem Otavy"</t>
  </si>
  <si>
    <t>Počet startujících</t>
  </si>
  <si>
    <t>konaného dne 23.08.2015 v Sušici</t>
  </si>
  <si>
    <t>Ženy</t>
  </si>
  <si>
    <t>Startovní číslo</t>
  </si>
  <si>
    <t>Titl.</t>
  </si>
  <si>
    <t>Jméno</t>
  </si>
  <si>
    <t>Příjmení</t>
  </si>
  <si>
    <r>
      <t xml:space="preserve">datum narození </t>
    </r>
    <r>
      <rPr>
        <b/>
        <sz val="10"/>
        <rFont val="Arial CE"/>
        <family val="2"/>
      </rPr>
      <t>(yyyy)</t>
    </r>
  </si>
  <si>
    <t>klub</t>
  </si>
  <si>
    <t xml:space="preserve"> </t>
  </si>
  <si>
    <t>Pavel</t>
  </si>
  <si>
    <t>Štěpáník</t>
  </si>
  <si>
    <t>TJ Sušice</t>
  </si>
  <si>
    <t xml:space="preserve">Jan </t>
  </si>
  <si>
    <t>Juráš</t>
  </si>
  <si>
    <t>Vegen runners Strakonice</t>
  </si>
  <si>
    <t>Martin</t>
  </si>
  <si>
    <t>Fürbach</t>
  </si>
  <si>
    <t>Strakonice</t>
  </si>
  <si>
    <t>Milan</t>
  </si>
  <si>
    <t>Lukačišin</t>
  </si>
  <si>
    <t>CKS Malát</t>
  </si>
  <si>
    <t>Pavlovič</t>
  </si>
  <si>
    <t>AC Mnichov</t>
  </si>
  <si>
    <t>Ivana</t>
  </si>
  <si>
    <t>Machová</t>
  </si>
  <si>
    <t>Fit Body Klatovy</t>
  </si>
  <si>
    <t xml:space="preserve">Alena </t>
  </si>
  <si>
    <t>Pudilová</t>
  </si>
  <si>
    <t>M2 Sport Bečvář Strakonice</t>
  </si>
  <si>
    <t>Radek</t>
  </si>
  <si>
    <t>Valíček</t>
  </si>
  <si>
    <t>Osek - Hasiči</t>
  </si>
  <si>
    <t xml:space="preserve">Jaroslav </t>
  </si>
  <si>
    <t>Pudil</t>
  </si>
  <si>
    <t>Václav</t>
  </si>
  <si>
    <t>ČZ Strakonice</t>
  </si>
  <si>
    <t>Zdeněk</t>
  </si>
  <si>
    <t>Rus</t>
  </si>
  <si>
    <t>KTČ Nýrsko</t>
  </si>
  <si>
    <t>Hana</t>
  </si>
  <si>
    <t>Habartová</t>
  </si>
  <si>
    <t>Valeš</t>
  </si>
  <si>
    <t>NEJ Žihobce</t>
  </si>
  <si>
    <t>Jiří</t>
  </si>
  <si>
    <t>Valík</t>
  </si>
  <si>
    <t>František</t>
  </si>
  <si>
    <t>Šika</t>
  </si>
  <si>
    <t>AC TRIAL Plzeň</t>
  </si>
  <si>
    <t>Ondřej</t>
  </si>
  <si>
    <t>Teska</t>
  </si>
  <si>
    <t>LČR Klatovy</t>
  </si>
  <si>
    <t>Pruner</t>
  </si>
  <si>
    <t>Arbo Velhartice</t>
  </si>
  <si>
    <t xml:space="preserve">Petr </t>
  </si>
  <si>
    <t>Adámek</t>
  </si>
  <si>
    <t>Sabo Praha</t>
  </si>
  <si>
    <t>David</t>
  </si>
  <si>
    <t>Janda</t>
  </si>
  <si>
    <t>SDH Malá Víska</t>
  </si>
  <si>
    <t>Tomáš</t>
  </si>
  <si>
    <t>Görner</t>
  </si>
  <si>
    <t>Atletika Klatovy</t>
  </si>
  <si>
    <t>Petra</t>
  </si>
  <si>
    <t>Kaviová</t>
  </si>
  <si>
    <t>Mecner</t>
  </si>
  <si>
    <t>Vlastimil</t>
  </si>
  <si>
    <t>Zwiefelhofer</t>
  </si>
  <si>
    <t>Daniel</t>
  </si>
  <si>
    <t>Havel</t>
  </si>
  <si>
    <t>Bára</t>
  </si>
  <si>
    <t>Placatková</t>
  </si>
  <si>
    <t>SK Sporting Příbram</t>
  </si>
  <si>
    <t>Stanislav</t>
  </si>
  <si>
    <t>Placatka</t>
  </si>
  <si>
    <t>Příbram</t>
  </si>
  <si>
    <t>Kukaň</t>
  </si>
  <si>
    <t>GAMA Železná Ruda</t>
  </si>
  <si>
    <t>Karel</t>
  </si>
  <si>
    <t>Voráček</t>
  </si>
  <si>
    <t>Sokol Dolany</t>
  </si>
  <si>
    <t>Počet startujících:</t>
  </si>
  <si>
    <t>Doběh "Běhu kolem Otavy"</t>
  </si>
  <si>
    <t>Pořadí</t>
  </si>
  <si>
    <t>Čas</t>
  </si>
  <si>
    <t>ž</t>
  </si>
  <si>
    <t>Absolutní pořadí "Běhu kolem Otavy"</t>
  </si>
  <si>
    <t>Start. č.</t>
  </si>
  <si>
    <t>rok naroz.</t>
  </si>
  <si>
    <t>dosažený čas</t>
  </si>
  <si>
    <t>kategorie</t>
  </si>
  <si>
    <t>žena x muž</t>
  </si>
  <si>
    <t>Pořadí kategorie nad 60 let</t>
  </si>
  <si>
    <t>Pořadí kategorie</t>
  </si>
  <si>
    <t>Abs. pořadí</t>
  </si>
  <si>
    <t>Rok naroz.</t>
  </si>
  <si>
    <t>Klub</t>
  </si>
  <si>
    <t>Dosažený čas</t>
  </si>
  <si>
    <t>Pořadí kategorie 50 až 59</t>
  </si>
  <si>
    <t>Absolutní pořadí</t>
  </si>
  <si>
    <t>Start číslo</t>
  </si>
  <si>
    <t>Rok narození</t>
  </si>
  <si>
    <t>Pořadí kategorie 40 až 49</t>
  </si>
  <si>
    <t>Pořadí kategorie 39 a mladší</t>
  </si>
  <si>
    <t>Pořadí kategorie Ženy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</si>
</sst>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"/>
    <numFmt numFmtId="165" formatCode="[h]:mm:ss.0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24"/>
      <name val="Arial CE"/>
      <family val="2"/>
    </font>
    <font>
      <b/>
      <sz val="10"/>
      <name val="Arial CE"/>
      <family val="2"/>
    </font>
    <font>
      <sz val="20"/>
      <name val="Arial CE"/>
      <family val="2"/>
    </font>
    <font>
      <b/>
      <u val="single"/>
      <sz val="10"/>
      <name val="Arial CE"/>
      <family val="2"/>
    </font>
    <font>
      <b/>
      <sz val="24"/>
      <name val="Arial CE"/>
      <family val="2"/>
    </font>
    <font>
      <b/>
      <sz val="2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1" fontId="0" fillId="0" borderId="18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1" fontId="0" fillId="0" borderId="21" xfId="0" applyNumberFormat="1" applyBorder="1" applyAlignment="1">
      <alignment horizontal="center"/>
    </xf>
    <xf numFmtId="0" fontId="0" fillId="0" borderId="20" xfId="0" applyFont="1" applyBorder="1" applyAlignment="1">
      <alignment wrapText="1"/>
    </xf>
    <xf numFmtId="0" fontId="2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21" fillId="0" borderId="27" xfId="0" applyNumberFormat="1" applyFont="1" applyBorder="1" applyAlignment="1">
      <alignment horizontal="center"/>
    </xf>
    <xf numFmtId="1" fontId="21" fillId="0" borderId="28" xfId="0" applyNumberFormat="1" applyFont="1" applyBorder="1" applyAlignment="1">
      <alignment horizontal="center"/>
    </xf>
    <xf numFmtId="164" fontId="21" fillId="0" borderId="29" xfId="0" applyNumberFormat="1" applyFont="1" applyBorder="1" applyAlignment="1">
      <alignment/>
    </xf>
    <xf numFmtId="1" fontId="21" fillId="0" borderId="30" xfId="0" applyNumberFormat="1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165" fontId="21" fillId="0" borderId="31" xfId="0" applyNumberFormat="1" applyFont="1" applyBorder="1" applyAlignment="1">
      <alignment/>
    </xf>
    <xf numFmtId="165" fontId="21" fillId="0" borderId="31" xfId="0" applyNumberFormat="1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165" fontId="21" fillId="0" borderId="31" xfId="0" applyNumberFormat="1" applyFont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65" fontId="21" fillId="0" borderId="31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165" fontId="0" fillId="0" borderId="37" xfId="0" applyNumberFormat="1" applyBorder="1" applyAlignment="1">
      <alignment horizontal="center"/>
    </xf>
    <xf numFmtId="0" fontId="24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wrapText="1"/>
    </xf>
    <xf numFmtId="49" fontId="0" fillId="0" borderId="25" xfId="0" applyNumberFormat="1" applyFont="1" applyBorder="1" applyAlignment="1">
      <alignment horizontal="center" wrapText="1"/>
    </xf>
    <xf numFmtId="49" fontId="0" fillId="0" borderId="32" xfId="0" applyNumberFormat="1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1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 wrapText="1"/>
    </xf>
    <xf numFmtId="1" fontId="0" fillId="0" borderId="42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zoomScale="70" zoomScaleNormal="70" zoomScalePageLayoutView="0" workbookViewId="0" topLeftCell="A69">
      <selection activeCell="K69" sqref="K69"/>
    </sheetView>
  </sheetViews>
  <sheetFormatPr defaultColWidth="9.00390625" defaultRowHeight="12.75"/>
  <cols>
    <col min="1" max="1" width="12.625" style="0" customWidth="1"/>
    <col min="2" max="2" width="6.00390625" style="0" customWidth="1"/>
    <col min="3" max="3" width="13.75390625" style="0" customWidth="1"/>
    <col min="4" max="4" width="16.625" style="0" customWidth="1"/>
    <col min="5" max="5" width="13.75390625" style="0" customWidth="1"/>
    <col min="6" max="6" width="20.625" style="0" customWidth="1"/>
    <col min="7" max="7" width="11.375" style="0" customWidth="1"/>
    <col min="8" max="9" width="10.875" style="0" customWidth="1"/>
    <col min="12" max="12" width="8.875" style="1" customWidth="1"/>
  </cols>
  <sheetData>
    <row r="1" spans="1:3" ht="30">
      <c r="A1" s="2" t="s">
        <v>0</v>
      </c>
      <c r="C1" s="3"/>
    </row>
    <row r="2" ht="12.75">
      <c r="G2" t="s">
        <v>1</v>
      </c>
    </row>
    <row r="3" spans="1:12" ht="12.75">
      <c r="A3" s="88" t="s">
        <v>2</v>
      </c>
      <c r="B3" s="88"/>
      <c r="C3" s="88"/>
      <c r="D3" s="88"/>
      <c r="E3" s="88"/>
      <c r="F3" s="88"/>
      <c r="L3" s="4" t="s">
        <v>3</v>
      </c>
    </row>
    <row r="4" ht="12.75">
      <c r="L4" s="4">
        <f>SUM(L6:L110)</f>
        <v>0</v>
      </c>
    </row>
    <row r="5" spans="1:6" ht="38.25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8" t="s">
        <v>9</v>
      </c>
    </row>
    <row r="6" spans="1:12" ht="24.75" customHeight="1">
      <c r="A6" s="9">
        <v>1</v>
      </c>
      <c r="B6" s="10"/>
      <c r="C6" s="11"/>
      <c r="D6" s="11"/>
      <c r="E6" s="12"/>
      <c r="F6" s="13"/>
      <c r="G6">
        <f>IF(ISTEXT(D6),1,0)</f>
        <v>0</v>
      </c>
      <c r="H6">
        <f>IF(E6=$J$69,"nejstarší",0)</f>
        <v>0</v>
      </c>
      <c r="I6">
        <f>IF(E6=$K$69,"nejmladší",0)</f>
        <v>0</v>
      </c>
      <c r="J6" s="14"/>
      <c r="L6" s="4" t="str">
        <f>IF(RIGHT(D6,1)="á","1","0")</f>
        <v>0</v>
      </c>
    </row>
    <row r="7" spans="1:12" ht="24.75" customHeight="1">
      <c r="A7" s="9">
        <v>2</v>
      </c>
      <c r="B7" s="10"/>
      <c r="C7" s="11"/>
      <c r="D7" s="11"/>
      <c r="E7" s="12"/>
      <c r="F7" s="13"/>
      <c r="G7">
        <f>IF(ISTEXT(D7),1,0)</f>
        <v>0</v>
      </c>
      <c r="H7">
        <f>IF(E7=$J$69,"nejstarší",0)</f>
        <v>0</v>
      </c>
      <c r="I7">
        <f aca="true" t="shared" si="0" ref="I7:I69">IF(E7=$K$69,"nejmladší",0)</f>
        <v>0</v>
      </c>
      <c r="J7" s="14"/>
      <c r="L7" s="4" t="str">
        <f aca="true" t="shared" si="1" ref="L7:L70">IF(RIGHT(D7,1)="á","1","0")</f>
        <v>0</v>
      </c>
    </row>
    <row r="8" spans="1:12" ht="36" customHeight="1">
      <c r="A8" s="9">
        <v>3</v>
      </c>
      <c r="B8" s="10"/>
      <c r="C8" s="11"/>
      <c r="D8" s="11"/>
      <c r="E8" s="12"/>
      <c r="F8" s="15"/>
      <c r="G8">
        <f aca="true" t="shared" si="2" ref="G8:G64">IF(ISTEXT(D8),1,0)</f>
        <v>0</v>
      </c>
      <c r="H8">
        <f aca="true" t="shared" si="3" ref="H8:H69">IF(E8=$J$69,"nejstarší",0)</f>
        <v>0</v>
      </c>
      <c r="I8">
        <f t="shared" si="0"/>
        <v>0</v>
      </c>
      <c r="L8" s="4" t="str">
        <f t="shared" si="1"/>
        <v>0</v>
      </c>
    </row>
    <row r="9" spans="1:12" ht="24.75" customHeight="1">
      <c r="A9" s="9">
        <v>4</v>
      </c>
      <c r="B9" s="10"/>
      <c r="C9" s="11"/>
      <c r="D9" s="11"/>
      <c r="E9" s="12"/>
      <c r="F9" s="13"/>
      <c r="G9">
        <f t="shared" si="2"/>
        <v>0</v>
      </c>
      <c r="H9">
        <f t="shared" si="3"/>
        <v>0</v>
      </c>
      <c r="I9">
        <f t="shared" si="0"/>
        <v>0</v>
      </c>
      <c r="L9" s="4" t="str">
        <f t="shared" si="1"/>
        <v>0</v>
      </c>
    </row>
    <row r="10" spans="1:13" ht="24.75" customHeight="1">
      <c r="A10" s="9">
        <v>5</v>
      </c>
      <c r="B10" s="10"/>
      <c r="C10" s="11"/>
      <c r="D10" s="11"/>
      <c r="E10" s="12"/>
      <c r="F10" s="13"/>
      <c r="G10">
        <f t="shared" si="2"/>
        <v>0</v>
      </c>
      <c r="H10">
        <f t="shared" si="3"/>
        <v>0</v>
      </c>
      <c r="I10">
        <f t="shared" si="0"/>
        <v>0</v>
      </c>
      <c r="L10" s="4" t="str">
        <f t="shared" si="1"/>
        <v>0</v>
      </c>
      <c r="M10" t="s">
        <v>10</v>
      </c>
    </row>
    <row r="11" spans="1:12" ht="24.75" customHeight="1">
      <c r="A11" s="9">
        <v>6</v>
      </c>
      <c r="B11" s="10"/>
      <c r="C11" s="11"/>
      <c r="D11" s="11"/>
      <c r="E11" s="12"/>
      <c r="F11" s="13"/>
      <c r="G11">
        <f t="shared" si="2"/>
        <v>0</v>
      </c>
      <c r="H11">
        <f t="shared" si="3"/>
        <v>0</v>
      </c>
      <c r="I11">
        <f t="shared" si="0"/>
        <v>0</v>
      </c>
      <c r="L11" s="4" t="str">
        <f t="shared" si="1"/>
        <v>0</v>
      </c>
    </row>
    <row r="12" spans="1:12" ht="31.5" customHeight="1">
      <c r="A12" s="9">
        <v>7</v>
      </c>
      <c r="B12" s="10"/>
      <c r="C12" s="16"/>
      <c r="D12" s="16"/>
      <c r="E12" s="16"/>
      <c r="F12" s="16"/>
      <c r="G12">
        <f t="shared" si="2"/>
        <v>0</v>
      </c>
      <c r="H12">
        <f>IF(E18=$J$69,"nejstarší",0)</f>
        <v>0</v>
      </c>
      <c r="I12">
        <f>IF(E18=$K$69,"nejmladší",0)</f>
        <v>0</v>
      </c>
      <c r="L12" s="4" t="str">
        <f t="shared" si="1"/>
        <v>0</v>
      </c>
    </row>
    <row r="13" spans="1:12" ht="24.75" customHeight="1">
      <c r="A13" s="9">
        <v>8</v>
      </c>
      <c r="B13" s="10"/>
      <c r="C13" s="17" t="s">
        <v>11</v>
      </c>
      <c r="D13" s="18" t="s">
        <v>12</v>
      </c>
      <c r="E13" s="19">
        <v>1992</v>
      </c>
      <c r="F13" s="20" t="s">
        <v>13</v>
      </c>
      <c r="G13">
        <f t="shared" si="2"/>
        <v>1</v>
      </c>
      <c r="H13">
        <f>IF(E19=$J$69,"nejstarší",0)</f>
        <v>0</v>
      </c>
      <c r="I13">
        <f t="shared" si="0"/>
        <v>0</v>
      </c>
      <c r="L13" s="4" t="str">
        <f t="shared" si="1"/>
        <v>0</v>
      </c>
    </row>
    <row r="14" spans="1:12" ht="24.75" customHeight="1">
      <c r="A14" s="9">
        <v>9</v>
      </c>
      <c r="B14" s="10"/>
      <c r="C14" s="11"/>
      <c r="D14" s="11"/>
      <c r="E14" s="12"/>
      <c r="F14" s="15"/>
      <c r="G14">
        <f t="shared" si="2"/>
        <v>0</v>
      </c>
      <c r="H14">
        <f t="shared" si="3"/>
        <v>0</v>
      </c>
      <c r="I14">
        <f t="shared" si="0"/>
        <v>0</v>
      </c>
      <c r="L14" s="4" t="str">
        <f t="shared" si="1"/>
        <v>0</v>
      </c>
    </row>
    <row r="15" spans="1:12" ht="24.75" customHeight="1">
      <c r="A15" s="9">
        <v>10</v>
      </c>
      <c r="B15" s="10"/>
      <c r="C15" s="11"/>
      <c r="D15" s="11"/>
      <c r="E15" s="12"/>
      <c r="F15" s="15"/>
      <c r="G15">
        <f t="shared" si="2"/>
        <v>0</v>
      </c>
      <c r="H15">
        <f t="shared" si="3"/>
        <v>0</v>
      </c>
      <c r="I15">
        <f t="shared" si="0"/>
        <v>0</v>
      </c>
      <c r="L15" s="4" t="str">
        <f t="shared" si="1"/>
        <v>0</v>
      </c>
    </row>
    <row r="16" spans="1:12" ht="24.75" customHeight="1">
      <c r="A16" s="9">
        <v>11</v>
      </c>
      <c r="B16" s="10"/>
      <c r="C16" s="11"/>
      <c r="D16" s="11"/>
      <c r="E16" s="12"/>
      <c r="F16" s="15"/>
      <c r="G16">
        <f t="shared" si="2"/>
        <v>0</v>
      </c>
      <c r="H16">
        <f t="shared" si="3"/>
        <v>0</v>
      </c>
      <c r="I16">
        <f t="shared" si="0"/>
        <v>0</v>
      </c>
      <c r="L16" s="4" t="str">
        <f t="shared" si="1"/>
        <v>0</v>
      </c>
    </row>
    <row r="17" spans="1:12" ht="24.75" customHeight="1">
      <c r="A17" s="9">
        <v>12</v>
      </c>
      <c r="B17" s="10"/>
      <c r="C17" s="11"/>
      <c r="D17" s="11"/>
      <c r="E17" s="12"/>
      <c r="F17" s="21"/>
      <c r="G17">
        <f t="shared" si="2"/>
        <v>0</v>
      </c>
      <c r="H17">
        <f t="shared" si="3"/>
        <v>0</v>
      </c>
      <c r="I17">
        <f t="shared" si="0"/>
        <v>0</v>
      </c>
      <c r="L17" s="4" t="str">
        <f t="shared" si="1"/>
        <v>0</v>
      </c>
    </row>
    <row r="18" spans="1:12" ht="33.75" customHeight="1">
      <c r="A18" s="9">
        <v>13</v>
      </c>
      <c r="B18" s="10"/>
      <c r="C18" s="11" t="s">
        <v>14</v>
      </c>
      <c r="D18" s="11" t="s">
        <v>15</v>
      </c>
      <c r="E18" s="12">
        <v>1984</v>
      </c>
      <c r="F18" s="15" t="s">
        <v>16</v>
      </c>
      <c r="G18">
        <f t="shared" si="2"/>
        <v>1</v>
      </c>
      <c r="H18">
        <f t="shared" si="3"/>
        <v>0</v>
      </c>
      <c r="I18">
        <f t="shared" si="0"/>
        <v>0</v>
      </c>
      <c r="L18" s="4" t="str">
        <f t="shared" si="1"/>
        <v>0</v>
      </c>
    </row>
    <row r="19" spans="1:12" ht="24.75" customHeight="1">
      <c r="A19" s="9">
        <v>14</v>
      </c>
      <c r="B19" s="10"/>
      <c r="C19" s="11"/>
      <c r="D19" s="11"/>
      <c r="E19" s="12"/>
      <c r="F19" s="13"/>
      <c r="G19">
        <f t="shared" si="2"/>
        <v>0</v>
      </c>
      <c r="H19">
        <f t="shared" si="3"/>
        <v>0</v>
      </c>
      <c r="I19">
        <f t="shared" si="0"/>
        <v>0</v>
      </c>
      <c r="L19" s="4" t="str">
        <f t="shared" si="1"/>
        <v>0</v>
      </c>
    </row>
    <row r="20" spans="1:12" ht="24.75" customHeight="1">
      <c r="A20" s="9">
        <v>15</v>
      </c>
      <c r="B20" s="10"/>
      <c r="C20" s="11"/>
      <c r="D20" s="11"/>
      <c r="E20" s="12"/>
      <c r="F20" s="13"/>
      <c r="G20">
        <f t="shared" si="2"/>
        <v>0</v>
      </c>
      <c r="H20">
        <f t="shared" si="3"/>
        <v>0</v>
      </c>
      <c r="I20">
        <f t="shared" si="0"/>
        <v>0</v>
      </c>
      <c r="L20" s="4" t="str">
        <f t="shared" si="1"/>
        <v>0</v>
      </c>
    </row>
    <row r="21" spans="1:12" ht="24.75" customHeight="1">
      <c r="A21" s="9">
        <v>16</v>
      </c>
      <c r="B21" s="10"/>
      <c r="C21" s="11" t="s">
        <v>17</v>
      </c>
      <c r="D21" s="11" t="s">
        <v>18</v>
      </c>
      <c r="E21" s="12">
        <v>1975</v>
      </c>
      <c r="F21" s="13" t="s">
        <v>19</v>
      </c>
      <c r="G21">
        <f t="shared" si="2"/>
        <v>1</v>
      </c>
      <c r="H21">
        <f t="shared" si="3"/>
        <v>0</v>
      </c>
      <c r="I21">
        <f t="shared" si="0"/>
        <v>0</v>
      </c>
      <c r="L21" s="4" t="str">
        <f t="shared" si="1"/>
        <v>0</v>
      </c>
    </row>
    <row r="22" spans="1:12" ht="24.75" customHeight="1">
      <c r="A22" s="9">
        <v>17</v>
      </c>
      <c r="B22" s="10"/>
      <c r="C22" s="11" t="s">
        <v>20</v>
      </c>
      <c r="D22" s="11" t="s">
        <v>21</v>
      </c>
      <c r="E22" s="12">
        <v>1955</v>
      </c>
      <c r="F22" s="13" t="s">
        <v>22</v>
      </c>
      <c r="G22">
        <f t="shared" si="2"/>
        <v>1</v>
      </c>
      <c r="H22">
        <f t="shared" si="3"/>
        <v>0</v>
      </c>
      <c r="I22">
        <f t="shared" si="0"/>
        <v>0</v>
      </c>
      <c r="L22" s="4" t="str">
        <f t="shared" si="1"/>
        <v>0</v>
      </c>
    </row>
    <row r="23" spans="1:12" ht="24.75" customHeight="1">
      <c r="A23" s="9">
        <v>18</v>
      </c>
      <c r="B23" s="10"/>
      <c r="C23" s="11" t="s">
        <v>20</v>
      </c>
      <c r="D23" s="11" t="s">
        <v>23</v>
      </c>
      <c r="E23" s="12">
        <v>1970</v>
      </c>
      <c r="F23" s="13" t="s">
        <v>24</v>
      </c>
      <c r="G23">
        <f t="shared" si="2"/>
        <v>1</v>
      </c>
      <c r="H23">
        <f t="shared" si="3"/>
        <v>0</v>
      </c>
      <c r="I23">
        <f t="shared" si="0"/>
        <v>0</v>
      </c>
      <c r="L23" s="4" t="str">
        <f t="shared" si="1"/>
        <v>0</v>
      </c>
    </row>
    <row r="24" spans="1:12" ht="24.75" customHeight="1">
      <c r="A24" s="9">
        <v>19</v>
      </c>
      <c r="B24" s="10"/>
      <c r="C24" s="11" t="s">
        <v>25</v>
      </c>
      <c r="D24" s="11" t="s">
        <v>26</v>
      </c>
      <c r="E24" s="12">
        <v>1969</v>
      </c>
      <c r="F24" s="13" t="s">
        <v>27</v>
      </c>
      <c r="G24">
        <f t="shared" si="2"/>
        <v>1</v>
      </c>
      <c r="H24">
        <f t="shared" si="3"/>
        <v>0</v>
      </c>
      <c r="I24">
        <f t="shared" si="0"/>
        <v>0</v>
      </c>
      <c r="L24" s="4" t="str">
        <f t="shared" si="1"/>
        <v>1</v>
      </c>
    </row>
    <row r="25" spans="1:12" ht="30.75" customHeight="1">
      <c r="A25" s="9">
        <v>20</v>
      </c>
      <c r="B25" s="10"/>
      <c r="C25" s="11" t="s">
        <v>28</v>
      </c>
      <c r="D25" s="11" t="s">
        <v>29</v>
      </c>
      <c r="E25" s="12">
        <v>1961</v>
      </c>
      <c r="F25" s="15" t="s">
        <v>30</v>
      </c>
      <c r="G25">
        <f t="shared" si="2"/>
        <v>1</v>
      </c>
      <c r="H25">
        <f t="shared" si="3"/>
        <v>0</v>
      </c>
      <c r="I25">
        <f t="shared" si="0"/>
        <v>0</v>
      </c>
      <c r="L25" s="4" t="str">
        <f t="shared" si="1"/>
        <v>1</v>
      </c>
    </row>
    <row r="26" spans="1:12" ht="24.75" customHeight="1">
      <c r="A26" s="9">
        <v>21</v>
      </c>
      <c r="B26" s="10"/>
      <c r="C26" s="11" t="s">
        <v>31</v>
      </c>
      <c r="D26" s="11" t="s">
        <v>32</v>
      </c>
      <c r="E26" s="12">
        <v>1974</v>
      </c>
      <c r="F26" s="13" t="s">
        <v>33</v>
      </c>
      <c r="G26">
        <f t="shared" si="2"/>
        <v>1</v>
      </c>
      <c r="H26">
        <f t="shared" si="3"/>
        <v>0</v>
      </c>
      <c r="I26">
        <f t="shared" si="0"/>
        <v>0</v>
      </c>
      <c r="L26" s="4" t="str">
        <f t="shared" si="1"/>
        <v>0</v>
      </c>
    </row>
    <row r="27" spans="1:12" ht="35.25" customHeight="1">
      <c r="A27" s="9">
        <v>22</v>
      </c>
      <c r="B27" s="10"/>
      <c r="C27" s="11" t="s">
        <v>34</v>
      </c>
      <c r="D27" s="22" t="s">
        <v>35</v>
      </c>
      <c r="E27" s="23">
        <v>1961</v>
      </c>
      <c r="F27" s="24" t="s">
        <v>30</v>
      </c>
      <c r="G27">
        <f t="shared" si="2"/>
        <v>1</v>
      </c>
      <c r="H27">
        <f t="shared" si="3"/>
        <v>0</v>
      </c>
      <c r="I27">
        <f t="shared" si="0"/>
        <v>0</v>
      </c>
      <c r="L27" s="4" t="str">
        <f t="shared" si="1"/>
        <v>0</v>
      </c>
    </row>
    <row r="28" spans="1:12" ht="24.75" customHeight="1">
      <c r="A28" s="9">
        <v>23</v>
      </c>
      <c r="B28" s="10"/>
      <c r="C28" s="11" t="s">
        <v>36</v>
      </c>
      <c r="D28" s="11" t="s">
        <v>32</v>
      </c>
      <c r="E28" s="12">
        <v>1950</v>
      </c>
      <c r="F28" s="13" t="s">
        <v>37</v>
      </c>
      <c r="G28">
        <f t="shared" si="2"/>
        <v>1</v>
      </c>
      <c r="H28" s="25" t="str">
        <f>IF(E28=$J$69,"nejstarší",0)</f>
        <v>nejstarší</v>
      </c>
      <c r="I28">
        <f t="shared" si="0"/>
        <v>0</v>
      </c>
      <c r="L28" s="4" t="str">
        <f t="shared" si="1"/>
        <v>0</v>
      </c>
    </row>
    <row r="29" spans="1:12" ht="24.75" customHeight="1">
      <c r="A29" s="9">
        <v>24</v>
      </c>
      <c r="B29" s="10"/>
      <c r="C29" s="11" t="s">
        <v>38</v>
      </c>
      <c r="D29" s="11" t="s">
        <v>39</v>
      </c>
      <c r="E29" s="12">
        <v>1952</v>
      </c>
      <c r="F29" s="13" t="s">
        <v>40</v>
      </c>
      <c r="G29">
        <f t="shared" si="2"/>
        <v>1</v>
      </c>
      <c r="H29">
        <f t="shared" si="3"/>
        <v>0</v>
      </c>
      <c r="I29">
        <f t="shared" si="0"/>
        <v>0</v>
      </c>
      <c r="L29" s="4" t="str">
        <f t="shared" si="1"/>
        <v>0</v>
      </c>
    </row>
    <row r="30" spans="1:12" ht="24.75" customHeight="1">
      <c r="A30" s="9">
        <v>25</v>
      </c>
      <c r="B30" s="10"/>
      <c r="C30" s="11" t="s">
        <v>41</v>
      </c>
      <c r="D30" s="11" t="s">
        <v>42</v>
      </c>
      <c r="E30" s="12">
        <v>1979</v>
      </c>
      <c r="F30" s="13" t="s">
        <v>13</v>
      </c>
      <c r="G30">
        <f t="shared" si="2"/>
        <v>1</v>
      </c>
      <c r="H30">
        <f t="shared" si="3"/>
        <v>0</v>
      </c>
      <c r="I30">
        <f t="shared" si="0"/>
        <v>0</v>
      </c>
      <c r="L30" s="4" t="str">
        <f t="shared" si="1"/>
        <v>1</v>
      </c>
    </row>
    <row r="31" spans="1:12" ht="24.75" customHeight="1">
      <c r="A31" s="9">
        <v>26</v>
      </c>
      <c r="B31" s="10"/>
      <c r="C31" s="11" t="s">
        <v>11</v>
      </c>
      <c r="D31" s="22" t="s">
        <v>43</v>
      </c>
      <c r="E31" s="23">
        <v>1964</v>
      </c>
      <c r="F31" s="21" t="s">
        <v>44</v>
      </c>
      <c r="G31">
        <f t="shared" si="2"/>
        <v>1</v>
      </c>
      <c r="H31">
        <f t="shared" si="3"/>
        <v>0</v>
      </c>
      <c r="I31">
        <f t="shared" si="0"/>
        <v>0</v>
      </c>
      <c r="L31" s="4" t="str">
        <f t="shared" si="1"/>
        <v>0</v>
      </c>
    </row>
    <row r="32" spans="1:12" ht="24.75" customHeight="1">
      <c r="A32" s="9">
        <v>27</v>
      </c>
      <c r="B32" s="10"/>
      <c r="C32" s="11" t="s">
        <v>45</v>
      </c>
      <c r="D32" s="11" t="s">
        <v>46</v>
      </c>
      <c r="E32" s="12">
        <v>1978</v>
      </c>
      <c r="F32" s="13" t="s">
        <v>13</v>
      </c>
      <c r="G32">
        <f t="shared" si="2"/>
        <v>1</v>
      </c>
      <c r="H32">
        <f t="shared" si="3"/>
        <v>0</v>
      </c>
      <c r="I32">
        <f t="shared" si="0"/>
        <v>0</v>
      </c>
      <c r="L32" s="4" t="str">
        <f t="shared" si="1"/>
        <v>0</v>
      </c>
    </row>
    <row r="33" spans="1:12" ht="24.75" customHeight="1">
      <c r="A33" s="9">
        <v>28</v>
      </c>
      <c r="B33" s="10"/>
      <c r="C33" s="11"/>
      <c r="D33" s="11"/>
      <c r="E33" s="12"/>
      <c r="F33" s="13"/>
      <c r="G33">
        <f t="shared" si="2"/>
        <v>0</v>
      </c>
      <c r="H33">
        <f t="shared" si="3"/>
        <v>0</v>
      </c>
      <c r="I33">
        <f t="shared" si="0"/>
        <v>0</v>
      </c>
      <c r="L33" s="4" t="str">
        <f t="shared" si="1"/>
        <v>0</v>
      </c>
    </row>
    <row r="34" spans="1:12" ht="24.75" customHeight="1">
      <c r="A34" s="9">
        <v>29</v>
      </c>
      <c r="B34" s="10"/>
      <c r="C34" s="11" t="s">
        <v>47</v>
      </c>
      <c r="D34" s="22" t="s">
        <v>48</v>
      </c>
      <c r="E34" s="23">
        <v>1959</v>
      </c>
      <c r="F34" s="21" t="s">
        <v>49</v>
      </c>
      <c r="G34">
        <f t="shared" si="2"/>
        <v>1</v>
      </c>
      <c r="H34">
        <f t="shared" si="3"/>
        <v>0</v>
      </c>
      <c r="I34">
        <f t="shared" si="0"/>
        <v>0</v>
      </c>
      <c r="L34" s="4" t="str">
        <f t="shared" si="1"/>
        <v>0</v>
      </c>
    </row>
    <row r="35" spans="1:12" ht="24.75" customHeight="1">
      <c r="A35" s="9">
        <v>30</v>
      </c>
      <c r="B35" s="10"/>
      <c r="C35" s="11" t="s">
        <v>50</v>
      </c>
      <c r="D35" s="11" t="s">
        <v>51</v>
      </c>
      <c r="E35" s="12">
        <v>1986</v>
      </c>
      <c r="F35" s="13" t="s">
        <v>52</v>
      </c>
      <c r="G35">
        <f t="shared" si="2"/>
        <v>1</v>
      </c>
      <c r="H35">
        <f t="shared" si="3"/>
        <v>0</v>
      </c>
      <c r="I35">
        <f t="shared" si="0"/>
        <v>0</v>
      </c>
      <c r="L35" s="4" t="str">
        <f t="shared" si="1"/>
        <v>0</v>
      </c>
    </row>
    <row r="36" spans="1:12" ht="24.75" customHeight="1">
      <c r="A36" s="9">
        <v>31</v>
      </c>
      <c r="B36" s="10"/>
      <c r="C36" s="11" t="s">
        <v>20</v>
      </c>
      <c r="D36" s="11" t="s">
        <v>53</v>
      </c>
      <c r="E36" s="12">
        <v>1979</v>
      </c>
      <c r="F36" s="13" t="s">
        <v>54</v>
      </c>
      <c r="G36">
        <f t="shared" si="2"/>
        <v>1</v>
      </c>
      <c r="H36">
        <f t="shared" si="3"/>
        <v>0</v>
      </c>
      <c r="I36">
        <f t="shared" si="0"/>
        <v>0</v>
      </c>
      <c r="L36" s="4" t="str">
        <f t="shared" si="1"/>
        <v>0</v>
      </c>
    </row>
    <row r="37" spans="1:12" ht="24.75" customHeight="1">
      <c r="A37" s="9">
        <v>32</v>
      </c>
      <c r="B37" s="10"/>
      <c r="C37" s="11" t="s">
        <v>55</v>
      </c>
      <c r="D37" s="11" t="s">
        <v>56</v>
      </c>
      <c r="E37" s="12">
        <v>1954</v>
      </c>
      <c r="F37" s="13" t="s">
        <v>57</v>
      </c>
      <c r="G37">
        <f t="shared" si="2"/>
        <v>1</v>
      </c>
      <c r="H37">
        <f t="shared" si="3"/>
        <v>0</v>
      </c>
      <c r="I37">
        <f t="shared" si="0"/>
        <v>0</v>
      </c>
      <c r="L37" s="4" t="str">
        <f t="shared" si="1"/>
        <v>0</v>
      </c>
    </row>
    <row r="38" spans="1:12" ht="24.75" customHeight="1">
      <c r="A38" s="9">
        <v>33</v>
      </c>
      <c r="B38" s="10"/>
      <c r="C38" s="11" t="s">
        <v>58</v>
      </c>
      <c r="D38" s="11" t="s">
        <v>59</v>
      </c>
      <c r="E38" s="12">
        <v>1980</v>
      </c>
      <c r="F38" s="13" t="s">
        <v>60</v>
      </c>
      <c r="G38">
        <f t="shared" si="2"/>
        <v>1</v>
      </c>
      <c r="H38">
        <f t="shared" si="3"/>
        <v>0</v>
      </c>
      <c r="I38">
        <f t="shared" si="0"/>
        <v>0</v>
      </c>
      <c r="L38" s="4" t="str">
        <f t="shared" si="1"/>
        <v>0</v>
      </c>
    </row>
    <row r="39" spans="1:12" ht="24.75" customHeight="1">
      <c r="A39" s="9">
        <v>34</v>
      </c>
      <c r="B39" s="10"/>
      <c r="C39" s="11" t="s">
        <v>61</v>
      </c>
      <c r="D39" s="11" t="s">
        <v>62</v>
      </c>
      <c r="E39" s="12">
        <v>1981</v>
      </c>
      <c r="F39" s="13" t="s">
        <v>63</v>
      </c>
      <c r="G39">
        <f t="shared" si="2"/>
        <v>1</v>
      </c>
      <c r="H39">
        <f t="shared" si="3"/>
        <v>0</v>
      </c>
      <c r="I39">
        <f t="shared" si="0"/>
        <v>0</v>
      </c>
      <c r="L39" s="4" t="str">
        <f t="shared" si="1"/>
        <v>0</v>
      </c>
    </row>
    <row r="40" spans="1:12" ht="24.75" customHeight="1">
      <c r="A40" s="9">
        <v>35</v>
      </c>
      <c r="B40" s="10"/>
      <c r="C40" s="11" t="s">
        <v>64</v>
      </c>
      <c r="D40" s="11" t="s">
        <v>65</v>
      </c>
      <c r="E40" s="12">
        <v>1988</v>
      </c>
      <c r="F40" s="13" t="s">
        <v>63</v>
      </c>
      <c r="G40">
        <f t="shared" si="2"/>
        <v>1</v>
      </c>
      <c r="H40">
        <f t="shared" si="3"/>
        <v>0</v>
      </c>
      <c r="I40">
        <f t="shared" si="0"/>
        <v>0</v>
      </c>
      <c r="L40" s="4" t="str">
        <f t="shared" si="1"/>
        <v>1</v>
      </c>
    </row>
    <row r="41" spans="1:12" ht="24.75" customHeight="1">
      <c r="A41" s="9">
        <v>36</v>
      </c>
      <c r="B41" s="10"/>
      <c r="C41" s="11" t="s">
        <v>55</v>
      </c>
      <c r="D41" s="11" t="s">
        <v>66</v>
      </c>
      <c r="E41" s="12">
        <v>1985</v>
      </c>
      <c r="F41" s="13" t="s">
        <v>63</v>
      </c>
      <c r="G41">
        <f t="shared" si="2"/>
        <v>1</v>
      </c>
      <c r="H41">
        <f t="shared" si="3"/>
        <v>0</v>
      </c>
      <c r="I41">
        <f t="shared" si="0"/>
        <v>0</v>
      </c>
      <c r="L41" s="4" t="str">
        <f t="shared" si="1"/>
        <v>0</v>
      </c>
    </row>
    <row r="42" spans="1:12" ht="24.75" customHeight="1">
      <c r="A42" s="9">
        <v>37</v>
      </c>
      <c r="B42" s="10"/>
      <c r="C42" s="11" t="s">
        <v>67</v>
      </c>
      <c r="D42" s="11" t="s">
        <v>68</v>
      </c>
      <c r="E42" s="12">
        <v>1985</v>
      </c>
      <c r="F42" s="13" t="s">
        <v>63</v>
      </c>
      <c r="G42">
        <f t="shared" si="2"/>
        <v>1</v>
      </c>
      <c r="H42">
        <f t="shared" si="3"/>
        <v>0</v>
      </c>
      <c r="I42">
        <f t="shared" si="0"/>
        <v>0</v>
      </c>
      <c r="L42" s="4" t="str">
        <f t="shared" si="1"/>
        <v>0</v>
      </c>
    </row>
    <row r="43" spans="1:12" ht="24.75" customHeight="1">
      <c r="A43" s="9">
        <v>38</v>
      </c>
      <c r="B43" s="10"/>
      <c r="C43" s="11" t="s">
        <v>69</v>
      </c>
      <c r="D43" s="11" t="s">
        <v>70</v>
      </c>
      <c r="E43" s="12">
        <v>2000</v>
      </c>
      <c r="F43" s="13" t="s">
        <v>13</v>
      </c>
      <c r="G43">
        <f t="shared" si="2"/>
        <v>1</v>
      </c>
      <c r="H43">
        <f t="shared" si="3"/>
        <v>0</v>
      </c>
      <c r="I43" t="str">
        <f t="shared" si="0"/>
        <v>nejmladší</v>
      </c>
      <c r="L43" s="4" t="str">
        <f t="shared" si="1"/>
        <v>0</v>
      </c>
    </row>
    <row r="44" spans="1:12" ht="24.75" customHeight="1">
      <c r="A44" s="9">
        <v>39</v>
      </c>
      <c r="B44" s="10"/>
      <c r="C44" s="11" t="s">
        <v>71</v>
      </c>
      <c r="D44" s="11" t="s">
        <v>72</v>
      </c>
      <c r="E44" s="12">
        <v>2000</v>
      </c>
      <c r="F44" s="13" t="s">
        <v>73</v>
      </c>
      <c r="G44">
        <f t="shared" si="2"/>
        <v>1</v>
      </c>
      <c r="H44">
        <f t="shared" si="3"/>
        <v>0</v>
      </c>
      <c r="I44" s="25" t="str">
        <f t="shared" si="0"/>
        <v>nejmladší</v>
      </c>
      <c r="L44" s="4" t="str">
        <f t="shared" si="1"/>
        <v>1</v>
      </c>
    </row>
    <row r="45" spans="1:12" ht="24.75" customHeight="1">
      <c r="A45" s="9">
        <v>40</v>
      </c>
      <c r="B45" s="10"/>
      <c r="C45" s="11" t="s">
        <v>74</v>
      </c>
      <c r="D45" s="11" t="s">
        <v>75</v>
      </c>
      <c r="E45" s="12">
        <v>1969</v>
      </c>
      <c r="F45" s="13" t="s">
        <v>76</v>
      </c>
      <c r="G45">
        <f t="shared" si="2"/>
        <v>1</v>
      </c>
      <c r="H45">
        <f t="shared" si="3"/>
        <v>0</v>
      </c>
      <c r="I45">
        <f t="shared" si="0"/>
        <v>0</v>
      </c>
      <c r="L45" s="4" t="str">
        <f t="shared" si="1"/>
        <v>0</v>
      </c>
    </row>
    <row r="46" spans="1:12" ht="24.75" customHeight="1">
      <c r="A46" s="9">
        <v>41</v>
      </c>
      <c r="B46" s="10"/>
      <c r="C46" s="11"/>
      <c r="D46" s="11"/>
      <c r="E46" s="12"/>
      <c r="F46" s="13"/>
      <c r="G46">
        <f t="shared" si="2"/>
        <v>0</v>
      </c>
      <c r="H46">
        <f t="shared" si="3"/>
        <v>0</v>
      </c>
      <c r="I46">
        <f t="shared" si="0"/>
        <v>0</v>
      </c>
      <c r="L46" s="4" t="str">
        <f t="shared" si="1"/>
        <v>0</v>
      </c>
    </row>
    <row r="47" spans="1:12" ht="24.75" customHeight="1">
      <c r="A47" s="9">
        <v>42</v>
      </c>
      <c r="B47" s="10"/>
      <c r="C47" s="11"/>
      <c r="D47" s="11"/>
      <c r="E47" s="12"/>
      <c r="F47" s="13"/>
      <c r="G47">
        <f t="shared" si="2"/>
        <v>0</v>
      </c>
      <c r="H47">
        <f t="shared" si="3"/>
        <v>0</v>
      </c>
      <c r="I47">
        <f t="shared" si="0"/>
        <v>0</v>
      </c>
      <c r="L47" s="4" t="str">
        <f t="shared" si="1"/>
        <v>0</v>
      </c>
    </row>
    <row r="48" spans="1:12" ht="24.75" customHeight="1">
      <c r="A48" s="9">
        <v>43</v>
      </c>
      <c r="B48" s="10"/>
      <c r="C48" s="11"/>
      <c r="D48" s="11"/>
      <c r="E48" s="12"/>
      <c r="F48" s="13"/>
      <c r="G48">
        <f t="shared" si="2"/>
        <v>0</v>
      </c>
      <c r="H48">
        <f t="shared" si="3"/>
        <v>0</v>
      </c>
      <c r="I48" s="26">
        <f t="shared" si="0"/>
        <v>0</v>
      </c>
      <c r="L48" s="4" t="str">
        <f t="shared" si="1"/>
        <v>0</v>
      </c>
    </row>
    <row r="49" spans="1:12" ht="24.75" customHeight="1">
      <c r="A49" s="9">
        <v>44</v>
      </c>
      <c r="B49" s="10"/>
      <c r="C49" s="11"/>
      <c r="D49" s="11"/>
      <c r="E49" s="12"/>
      <c r="F49" s="13"/>
      <c r="G49">
        <f t="shared" si="2"/>
        <v>0</v>
      </c>
      <c r="H49">
        <f t="shared" si="3"/>
        <v>0</v>
      </c>
      <c r="I49">
        <f t="shared" si="0"/>
        <v>0</v>
      </c>
      <c r="L49" s="4" t="str">
        <f t="shared" si="1"/>
        <v>0</v>
      </c>
    </row>
    <row r="50" spans="1:12" ht="24.75" customHeight="1">
      <c r="A50" s="9">
        <v>45</v>
      </c>
      <c r="B50" s="10"/>
      <c r="C50" s="11"/>
      <c r="D50" s="11"/>
      <c r="E50" s="12"/>
      <c r="F50" s="13"/>
      <c r="G50">
        <f t="shared" si="2"/>
        <v>0</v>
      </c>
      <c r="H50">
        <f t="shared" si="3"/>
        <v>0</v>
      </c>
      <c r="I50">
        <f t="shared" si="0"/>
        <v>0</v>
      </c>
      <c r="L50" s="4" t="str">
        <f t="shared" si="1"/>
        <v>0</v>
      </c>
    </row>
    <row r="51" spans="1:12" ht="24.75" customHeight="1">
      <c r="A51" s="9">
        <v>46</v>
      </c>
      <c r="B51" s="10"/>
      <c r="C51" s="11"/>
      <c r="D51" s="11"/>
      <c r="E51" s="12"/>
      <c r="F51" s="13"/>
      <c r="G51">
        <f t="shared" si="2"/>
        <v>0</v>
      </c>
      <c r="H51">
        <f t="shared" si="3"/>
        <v>0</v>
      </c>
      <c r="I51">
        <f t="shared" si="0"/>
        <v>0</v>
      </c>
      <c r="L51" s="4" t="str">
        <f t="shared" si="1"/>
        <v>0</v>
      </c>
    </row>
    <row r="52" spans="1:12" ht="24.75" customHeight="1">
      <c r="A52" s="9">
        <v>47</v>
      </c>
      <c r="B52" s="10"/>
      <c r="C52" s="11"/>
      <c r="D52" s="11"/>
      <c r="E52" s="12"/>
      <c r="F52" s="13"/>
      <c r="G52">
        <f t="shared" si="2"/>
        <v>0</v>
      </c>
      <c r="H52">
        <f t="shared" si="3"/>
        <v>0</v>
      </c>
      <c r="I52">
        <f t="shared" si="0"/>
        <v>0</v>
      </c>
      <c r="L52" s="4" t="str">
        <f t="shared" si="1"/>
        <v>0</v>
      </c>
    </row>
    <row r="53" spans="1:12" ht="24.75" customHeight="1">
      <c r="A53" s="9">
        <v>48</v>
      </c>
      <c r="B53" s="10"/>
      <c r="C53" s="11"/>
      <c r="D53" s="11"/>
      <c r="E53" s="12"/>
      <c r="F53" s="13"/>
      <c r="G53">
        <f t="shared" si="2"/>
        <v>0</v>
      </c>
      <c r="H53">
        <f t="shared" si="3"/>
        <v>0</v>
      </c>
      <c r="I53">
        <f t="shared" si="0"/>
        <v>0</v>
      </c>
      <c r="L53" s="4" t="str">
        <f t="shared" si="1"/>
        <v>0</v>
      </c>
    </row>
    <row r="54" spans="1:12" ht="24.75" customHeight="1">
      <c r="A54" s="9">
        <v>49</v>
      </c>
      <c r="B54" s="10"/>
      <c r="C54" s="11"/>
      <c r="D54" s="11"/>
      <c r="E54" s="12"/>
      <c r="F54" s="13"/>
      <c r="G54">
        <f t="shared" si="2"/>
        <v>0</v>
      </c>
      <c r="H54">
        <f t="shared" si="3"/>
        <v>0</v>
      </c>
      <c r="I54">
        <f t="shared" si="0"/>
        <v>0</v>
      </c>
      <c r="L54" s="4" t="str">
        <f t="shared" si="1"/>
        <v>0</v>
      </c>
    </row>
    <row r="55" spans="1:12" ht="24.75" customHeight="1">
      <c r="A55" s="9">
        <v>50</v>
      </c>
      <c r="B55" s="10"/>
      <c r="C55" s="11"/>
      <c r="D55" s="11"/>
      <c r="E55" s="12"/>
      <c r="F55" s="13"/>
      <c r="G55">
        <f t="shared" si="2"/>
        <v>0</v>
      </c>
      <c r="H55">
        <f t="shared" si="3"/>
        <v>0</v>
      </c>
      <c r="I55">
        <f t="shared" si="0"/>
        <v>0</v>
      </c>
      <c r="L55" s="4" t="str">
        <f t="shared" si="1"/>
        <v>0</v>
      </c>
    </row>
    <row r="56" spans="1:12" ht="24.75" customHeight="1">
      <c r="A56" s="9">
        <v>51</v>
      </c>
      <c r="B56" s="10"/>
      <c r="C56" s="11"/>
      <c r="D56" s="11"/>
      <c r="E56" s="12"/>
      <c r="F56" s="13"/>
      <c r="G56">
        <f t="shared" si="2"/>
        <v>0</v>
      </c>
      <c r="H56">
        <f t="shared" si="3"/>
        <v>0</v>
      </c>
      <c r="I56">
        <f t="shared" si="0"/>
        <v>0</v>
      </c>
      <c r="L56" s="4" t="str">
        <f t="shared" si="1"/>
        <v>0</v>
      </c>
    </row>
    <row r="57" spans="1:12" ht="24.75" customHeight="1">
      <c r="A57" s="9">
        <v>52</v>
      </c>
      <c r="B57" s="10"/>
      <c r="C57" s="11"/>
      <c r="D57" s="11"/>
      <c r="E57" s="12"/>
      <c r="F57" s="13"/>
      <c r="G57">
        <f t="shared" si="2"/>
        <v>0</v>
      </c>
      <c r="H57">
        <f t="shared" si="3"/>
        <v>0</v>
      </c>
      <c r="I57">
        <f t="shared" si="0"/>
        <v>0</v>
      </c>
      <c r="L57" s="4" t="str">
        <f t="shared" si="1"/>
        <v>0</v>
      </c>
    </row>
    <row r="58" spans="1:12" ht="24.75" customHeight="1">
      <c r="A58" s="9">
        <v>53</v>
      </c>
      <c r="B58" s="10"/>
      <c r="C58" s="11"/>
      <c r="D58" s="11"/>
      <c r="E58" s="12"/>
      <c r="F58" s="13"/>
      <c r="G58">
        <f t="shared" si="2"/>
        <v>0</v>
      </c>
      <c r="H58">
        <f t="shared" si="3"/>
        <v>0</v>
      </c>
      <c r="I58">
        <f t="shared" si="0"/>
        <v>0</v>
      </c>
      <c r="L58" s="4" t="str">
        <f t="shared" si="1"/>
        <v>0</v>
      </c>
    </row>
    <row r="59" spans="1:12" ht="24.75" customHeight="1">
      <c r="A59" s="9">
        <v>54</v>
      </c>
      <c r="B59" s="10"/>
      <c r="C59" s="11"/>
      <c r="D59" s="11"/>
      <c r="E59" s="12"/>
      <c r="F59" s="13"/>
      <c r="G59">
        <f t="shared" si="2"/>
        <v>0</v>
      </c>
      <c r="H59">
        <f t="shared" si="3"/>
        <v>0</v>
      </c>
      <c r="I59">
        <f t="shared" si="0"/>
        <v>0</v>
      </c>
      <c r="L59" s="4" t="str">
        <f t="shared" si="1"/>
        <v>0</v>
      </c>
    </row>
    <row r="60" spans="1:12" ht="24.75" customHeight="1">
      <c r="A60" s="9">
        <v>55</v>
      </c>
      <c r="B60" s="10"/>
      <c r="C60" s="11"/>
      <c r="D60" s="11"/>
      <c r="E60" s="12"/>
      <c r="F60" s="13"/>
      <c r="G60">
        <f t="shared" si="2"/>
        <v>0</v>
      </c>
      <c r="H60">
        <f t="shared" si="3"/>
        <v>0</v>
      </c>
      <c r="I60">
        <f t="shared" si="0"/>
        <v>0</v>
      </c>
      <c r="L60" s="4" t="str">
        <f t="shared" si="1"/>
        <v>0</v>
      </c>
    </row>
    <row r="61" spans="1:12" ht="24.75" customHeight="1">
      <c r="A61" s="9">
        <v>56</v>
      </c>
      <c r="B61" s="10"/>
      <c r="C61" s="11"/>
      <c r="D61" s="11"/>
      <c r="E61" s="12"/>
      <c r="F61" s="13"/>
      <c r="G61">
        <f t="shared" si="2"/>
        <v>0</v>
      </c>
      <c r="H61">
        <f t="shared" si="3"/>
        <v>0</v>
      </c>
      <c r="I61">
        <f t="shared" si="0"/>
        <v>0</v>
      </c>
      <c r="L61" s="4" t="str">
        <f t="shared" si="1"/>
        <v>0</v>
      </c>
    </row>
    <row r="62" spans="1:12" ht="24.75" customHeight="1">
      <c r="A62" s="9">
        <v>57</v>
      </c>
      <c r="B62" s="10"/>
      <c r="C62" s="11" t="s">
        <v>47</v>
      </c>
      <c r="D62" s="22" t="s">
        <v>77</v>
      </c>
      <c r="E62" s="23">
        <v>1961</v>
      </c>
      <c r="F62" s="21" t="s">
        <v>78</v>
      </c>
      <c r="G62">
        <f t="shared" si="2"/>
        <v>1</v>
      </c>
      <c r="H62">
        <f t="shared" si="3"/>
        <v>0</v>
      </c>
      <c r="I62">
        <f t="shared" si="0"/>
        <v>0</v>
      </c>
      <c r="L62" s="4" t="str">
        <f t="shared" si="1"/>
        <v>0</v>
      </c>
    </row>
    <row r="63" spans="1:12" ht="24.75" customHeight="1">
      <c r="A63" s="9">
        <v>58</v>
      </c>
      <c r="B63" s="10"/>
      <c r="C63" s="11"/>
      <c r="D63" s="11"/>
      <c r="E63" s="12"/>
      <c r="F63" s="13"/>
      <c r="G63">
        <f t="shared" si="2"/>
        <v>0</v>
      </c>
      <c r="H63">
        <f t="shared" si="3"/>
        <v>0</v>
      </c>
      <c r="I63">
        <f t="shared" si="0"/>
        <v>0</v>
      </c>
      <c r="L63" s="4" t="str">
        <f t="shared" si="1"/>
        <v>0</v>
      </c>
    </row>
    <row r="64" spans="1:12" ht="24.75" customHeight="1">
      <c r="A64" s="9">
        <v>59</v>
      </c>
      <c r="B64" s="10"/>
      <c r="C64" s="11"/>
      <c r="D64" s="11"/>
      <c r="E64" s="12"/>
      <c r="F64" s="13"/>
      <c r="G64">
        <f t="shared" si="2"/>
        <v>0</v>
      </c>
      <c r="H64">
        <f t="shared" si="3"/>
        <v>0</v>
      </c>
      <c r="I64">
        <f t="shared" si="0"/>
        <v>0</v>
      </c>
      <c r="L64" s="4" t="str">
        <f t="shared" si="1"/>
        <v>0</v>
      </c>
    </row>
    <row r="65" spans="1:12" ht="24.75" customHeight="1">
      <c r="A65" s="9">
        <v>60</v>
      </c>
      <c r="B65" s="10"/>
      <c r="C65" s="11"/>
      <c r="D65" s="11"/>
      <c r="E65" s="12"/>
      <c r="F65" s="13"/>
      <c r="G65">
        <f aca="true" t="shared" si="4" ref="G65:G75">IF(ISTEXT(D65),1,0)</f>
        <v>0</v>
      </c>
      <c r="H65">
        <f t="shared" si="3"/>
        <v>0</v>
      </c>
      <c r="I65">
        <f t="shared" si="0"/>
        <v>0</v>
      </c>
      <c r="L65" s="4" t="str">
        <f t="shared" si="1"/>
        <v>0</v>
      </c>
    </row>
    <row r="66" spans="1:12" ht="24.75" customHeight="1">
      <c r="A66" s="9">
        <v>61</v>
      </c>
      <c r="B66" s="10"/>
      <c r="C66" s="11"/>
      <c r="D66" s="11"/>
      <c r="E66" s="12"/>
      <c r="F66" s="13"/>
      <c r="G66">
        <f t="shared" si="4"/>
        <v>0</v>
      </c>
      <c r="H66">
        <f t="shared" si="3"/>
        <v>0</v>
      </c>
      <c r="I66">
        <f t="shared" si="0"/>
        <v>0</v>
      </c>
      <c r="L66" s="4" t="str">
        <f t="shared" si="1"/>
        <v>0</v>
      </c>
    </row>
    <row r="67" spans="1:12" ht="24.75" customHeight="1">
      <c r="A67" s="9">
        <v>62</v>
      </c>
      <c r="B67" s="10"/>
      <c r="C67" s="11"/>
      <c r="D67" s="11"/>
      <c r="E67" s="12"/>
      <c r="F67" s="13"/>
      <c r="G67">
        <f t="shared" si="4"/>
        <v>0</v>
      </c>
      <c r="H67">
        <f t="shared" si="3"/>
        <v>0</v>
      </c>
      <c r="I67">
        <f t="shared" si="0"/>
        <v>0</v>
      </c>
      <c r="L67" s="4" t="str">
        <f t="shared" si="1"/>
        <v>0</v>
      </c>
    </row>
    <row r="68" spans="1:12" ht="24.75" customHeight="1">
      <c r="A68" s="9">
        <v>63</v>
      </c>
      <c r="B68" s="10"/>
      <c r="C68" s="11"/>
      <c r="D68" s="11"/>
      <c r="E68" s="12"/>
      <c r="F68" s="13"/>
      <c r="G68">
        <f t="shared" si="4"/>
        <v>0</v>
      </c>
      <c r="H68">
        <f t="shared" si="3"/>
        <v>0</v>
      </c>
      <c r="I68">
        <f t="shared" si="0"/>
        <v>0</v>
      </c>
      <c r="L68" s="4" t="str">
        <f t="shared" si="1"/>
        <v>0</v>
      </c>
    </row>
    <row r="69" spans="1:12" ht="24.75" customHeight="1">
      <c r="A69" s="9">
        <v>64</v>
      </c>
      <c r="B69" s="10"/>
      <c r="C69" s="11"/>
      <c r="D69" s="11"/>
      <c r="E69" s="12"/>
      <c r="F69" s="13"/>
      <c r="G69">
        <f t="shared" si="4"/>
        <v>0</v>
      </c>
      <c r="H69">
        <f t="shared" si="3"/>
        <v>0</v>
      </c>
      <c r="I69">
        <f t="shared" si="0"/>
        <v>0</v>
      </c>
      <c r="J69" s="1">
        <f>MIN(E6:E82)</f>
        <v>1950</v>
      </c>
      <c r="K69" s="1">
        <f>MAX(E6:E82)</f>
        <v>2000</v>
      </c>
      <c r="L69" s="4" t="str">
        <f t="shared" si="1"/>
        <v>0</v>
      </c>
    </row>
    <row r="70" spans="1:12" ht="24.75" customHeight="1">
      <c r="A70" s="9">
        <v>65</v>
      </c>
      <c r="B70" s="10"/>
      <c r="C70" s="11"/>
      <c r="D70" s="11"/>
      <c r="E70" s="12"/>
      <c r="F70" s="13"/>
      <c r="G70">
        <f t="shared" si="4"/>
        <v>0</v>
      </c>
      <c r="L70" s="4" t="str">
        <f t="shared" si="1"/>
        <v>0</v>
      </c>
    </row>
    <row r="71" spans="1:12" ht="24.75" customHeight="1">
      <c r="A71" s="9">
        <v>66</v>
      </c>
      <c r="B71" s="10"/>
      <c r="C71" s="11"/>
      <c r="D71" s="11"/>
      <c r="E71" s="12"/>
      <c r="F71" s="13"/>
      <c r="G71">
        <f t="shared" si="4"/>
        <v>0</v>
      </c>
      <c r="L71" s="4" t="str">
        <f aca="true" t="shared" si="5" ref="L71:L110">IF(RIGHT(D71,1)="á","1","0")</f>
        <v>0</v>
      </c>
    </row>
    <row r="72" spans="1:12" ht="24.75" customHeight="1">
      <c r="A72" s="9">
        <v>67</v>
      </c>
      <c r="B72" s="10"/>
      <c r="C72" s="11"/>
      <c r="D72" s="11"/>
      <c r="E72" s="12"/>
      <c r="F72" s="13"/>
      <c r="G72">
        <f t="shared" si="4"/>
        <v>0</v>
      </c>
      <c r="L72" s="4" t="str">
        <f t="shared" si="5"/>
        <v>0</v>
      </c>
    </row>
    <row r="73" spans="1:12" ht="24.75" customHeight="1">
      <c r="A73" s="9">
        <v>68</v>
      </c>
      <c r="B73" s="10"/>
      <c r="C73" s="11"/>
      <c r="D73" s="11"/>
      <c r="E73" s="12"/>
      <c r="F73" s="13"/>
      <c r="G73">
        <f t="shared" si="4"/>
        <v>0</v>
      </c>
      <c r="L73" s="4" t="str">
        <f t="shared" si="5"/>
        <v>0</v>
      </c>
    </row>
    <row r="74" spans="1:12" ht="24.75" customHeight="1">
      <c r="A74" s="9">
        <v>69</v>
      </c>
      <c r="B74" s="10"/>
      <c r="C74" s="11"/>
      <c r="D74" s="11"/>
      <c r="E74" s="12"/>
      <c r="F74" s="13"/>
      <c r="G74">
        <f t="shared" si="4"/>
        <v>0</v>
      </c>
      <c r="L74" s="4" t="str">
        <f t="shared" si="5"/>
        <v>0</v>
      </c>
    </row>
    <row r="75" spans="1:12" ht="24.75" customHeight="1">
      <c r="A75" s="9">
        <v>70</v>
      </c>
      <c r="B75" s="10"/>
      <c r="C75" s="11"/>
      <c r="D75" s="11"/>
      <c r="E75" s="12"/>
      <c r="F75" s="13"/>
      <c r="G75">
        <f t="shared" si="4"/>
        <v>0</v>
      </c>
      <c r="L75" s="4" t="str">
        <f t="shared" si="5"/>
        <v>0</v>
      </c>
    </row>
    <row r="76" spans="1:12" ht="24.75" customHeight="1">
      <c r="A76" s="9">
        <v>71</v>
      </c>
      <c r="B76" s="10"/>
      <c r="C76" s="11"/>
      <c r="D76" s="11"/>
      <c r="E76" s="12"/>
      <c r="F76" s="13"/>
      <c r="G76">
        <f aca="true" t="shared" si="6" ref="G76:G110">IF(ISTEXT(D76),1,0)</f>
        <v>0</v>
      </c>
      <c r="L76" s="4" t="str">
        <f t="shared" si="5"/>
        <v>0</v>
      </c>
    </row>
    <row r="77" spans="1:12" ht="24.75" customHeight="1">
      <c r="A77" s="9">
        <v>72</v>
      </c>
      <c r="B77" s="10"/>
      <c r="C77" s="11"/>
      <c r="D77" s="11"/>
      <c r="E77" s="12"/>
      <c r="F77" s="13"/>
      <c r="G77">
        <f t="shared" si="6"/>
        <v>0</v>
      </c>
      <c r="L77" s="4" t="str">
        <f t="shared" si="5"/>
        <v>0</v>
      </c>
    </row>
    <row r="78" spans="1:12" ht="24.75" customHeight="1">
      <c r="A78" s="9">
        <v>73</v>
      </c>
      <c r="B78" s="10"/>
      <c r="C78" s="11"/>
      <c r="D78" s="11"/>
      <c r="E78" s="12"/>
      <c r="F78" s="13"/>
      <c r="G78">
        <f t="shared" si="6"/>
        <v>0</v>
      </c>
      <c r="L78" s="4" t="str">
        <f t="shared" si="5"/>
        <v>0</v>
      </c>
    </row>
    <row r="79" spans="1:12" ht="24.75" customHeight="1">
      <c r="A79" s="9">
        <v>74</v>
      </c>
      <c r="B79" s="10"/>
      <c r="C79" s="11"/>
      <c r="D79" s="11"/>
      <c r="E79" s="12"/>
      <c r="F79" s="13"/>
      <c r="G79">
        <f t="shared" si="6"/>
        <v>0</v>
      </c>
      <c r="L79" s="4" t="str">
        <f t="shared" si="5"/>
        <v>0</v>
      </c>
    </row>
    <row r="80" spans="1:12" ht="24.75" customHeight="1">
      <c r="A80" s="9">
        <v>75</v>
      </c>
      <c r="B80" s="10"/>
      <c r="C80" s="11"/>
      <c r="D80" s="11"/>
      <c r="E80" s="12"/>
      <c r="F80" s="13"/>
      <c r="G80">
        <f t="shared" si="6"/>
        <v>0</v>
      </c>
      <c r="L80" s="4" t="str">
        <f t="shared" si="5"/>
        <v>0</v>
      </c>
    </row>
    <row r="81" spans="1:12" ht="24.75" customHeight="1">
      <c r="A81" s="9">
        <v>76</v>
      </c>
      <c r="B81" s="10"/>
      <c r="C81" s="11"/>
      <c r="D81" s="11"/>
      <c r="E81" s="12"/>
      <c r="F81" s="13"/>
      <c r="G81">
        <f t="shared" si="6"/>
        <v>0</v>
      </c>
      <c r="L81" s="4" t="str">
        <f t="shared" si="5"/>
        <v>0</v>
      </c>
    </row>
    <row r="82" spans="1:12" ht="24.75" customHeight="1">
      <c r="A82" s="9">
        <v>77</v>
      </c>
      <c r="B82" s="10"/>
      <c r="C82" s="11" t="s">
        <v>79</v>
      </c>
      <c r="D82" s="22" t="s">
        <v>80</v>
      </c>
      <c r="E82" s="23">
        <v>1963</v>
      </c>
      <c r="F82" s="21" t="s">
        <v>81</v>
      </c>
      <c r="G82">
        <f t="shared" si="6"/>
        <v>1</v>
      </c>
      <c r="L82" s="4" t="str">
        <f t="shared" si="5"/>
        <v>0</v>
      </c>
    </row>
    <row r="83" spans="1:12" ht="24.75" customHeight="1">
      <c r="A83" s="9">
        <v>78</v>
      </c>
      <c r="B83" s="10"/>
      <c r="C83" s="11"/>
      <c r="D83" s="11"/>
      <c r="E83" s="12"/>
      <c r="F83" s="13"/>
      <c r="G83">
        <f t="shared" si="6"/>
        <v>0</v>
      </c>
      <c r="L83" s="4" t="str">
        <f t="shared" si="5"/>
        <v>0</v>
      </c>
    </row>
    <row r="84" spans="1:12" ht="24.75" customHeight="1">
      <c r="A84" s="9">
        <v>79</v>
      </c>
      <c r="B84" s="10"/>
      <c r="C84" s="11"/>
      <c r="D84" s="11"/>
      <c r="E84" s="12"/>
      <c r="F84" s="13"/>
      <c r="G84">
        <f t="shared" si="6"/>
        <v>0</v>
      </c>
      <c r="L84" s="4" t="str">
        <f t="shared" si="5"/>
        <v>0</v>
      </c>
    </row>
    <row r="85" spans="1:12" ht="24.75" customHeight="1">
      <c r="A85" s="9">
        <v>80</v>
      </c>
      <c r="B85" s="10"/>
      <c r="C85" s="11"/>
      <c r="D85" s="11"/>
      <c r="E85" s="12"/>
      <c r="F85" s="13"/>
      <c r="G85">
        <f t="shared" si="6"/>
        <v>0</v>
      </c>
      <c r="L85" s="4" t="str">
        <f t="shared" si="5"/>
        <v>0</v>
      </c>
    </row>
    <row r="86" spans="1:12" ht="24.75" customHeight="1">
      <c r="A86" s="9">
        <v>81</v>
      </c>
      <c r="B86" s="10"/>
      <c r="C86" s="11"/>
      <c r="D86" s="11"/>
      <c r="E86" s="12"/>
      <c r="F86" s="13"/>
      <c r="G86">
        <f t="shared" si="6"/>
        <v>0</v>
      </c>
      <c r="L86" s="4" t="str">
        <f t="shared" si="5"/>
        <v>0</v>
      </c>
    </row>
    <row r="87" spans="1:12" ht="24.75" customHeight="1">
      <c r="A87" s="9">
        <v>82</v>
      </c>
      <c r="B87" s="10"/>
      <c r="C87" s="11"/>
      <c r="D87" s="11"/>
      <c r="E87" s="12"/>
      <c r="F87" s="13"/>
      <c r="G87">
        <f t="shared" si="6"/>
        <v>0</v>
      </c>
      <c r="L87" s="4" t="str">
        <f t="shared" si="5"/>
        <v>0</v>
      </c>
    </row>
    <row r="88" spans="1:12" ht="24.75" customHeight="1">
      <c r="A88" s="9">
        <v>83</v>
      </c>
      <c r="B88" s="10"/>
      <c r="C88" s="11"/>
      <c r="D88" s="11"/>
      <c r="E88" s="11"/>
      <c r="F88" s="13"/>
      <c r="G88">
        <f t="shared" si="6"/>
        <v>0</v>
      </c>
      <c r="L88" s="4" t="str">
        <f t="shared" si="5"/>
        <v>0</v>
      </c>
    </row>
    <row r="89" spans="1:12" ht="24.75" customHeight="1">
      <c r="A89" s="9">
        <v>84</v>
      </c>
      <c r="B89" s="10"/>
      <c r="C89" s="11"/>
      <c r="D89" s="11"/>
      <c r="E89" s="12"/>
      <c r="F89" s="13"/>
      <c r="G89">
        <f t="shared" si="6"/>
        <v>0</v>
      </c>
      <c r="L89" s="4" t="str">
        <f t="shared" si="5"/>
        <v>0</v>
      </c>
    </row>
    <row r="90" spans="1:12" ht="24.75" customHeight="1">
      <c r="A90" s="9">
        <v>85</v>
      </c>
      <c r="B90" s="10"/>
      <c r="C90" s="11"/>
      <c r="D90" s="11"/>
      <c r="E90" s="12"/>
      <c r="F90" s="13"/>
      <c r="G90">
        <f t="shared" si="6"/>
        <v>0</v>
      </c>
      <c r="L90" s="4" t="str">
        <f t="shared" si="5"/>
        <v>0</v>
      </c>
    </row>
    <row r="91" spans="1:12" ht="24.75" customHeight="1">
      <c r="A91" s="9">
        <v>86</v>
      </c>
      <c r="B91" s="10"/>
      <c r="C91" s="11"/>
      <c r="D91" s="11"/>
      <c r="E91" s="12"/>
      <c r="F91" s="13"/>
      <c r="G91">
        <f t="shared" si="6"/>
        <v>0</v>
      </c>
      <c r="L91" s="4" t="str">
        <f t="shared" si="5"/>
        <v>0</v>
      </c>
    </row>
    <row r="92" spans="1:12" ht="24.75" customHeight="1">
      <c r="A92" s="9">
        <v>87</v>
      </c>
      <c r="B92" s="10"/>
      <c r="C92" s="11"/>
      <c r="D92" s="11"/>
      <c r="E92" s="12"/>
      <c r="F92" s="13"/>
      <c r="G92">
        <f t="shared" si="6"/>
        <v>0</v>
      </c>
      <c r="L92" s="4" t="str">
        <f t="shared" si="5"/>
        <v>0</v>
      </c>
    </row>
    <row r="93" spans="1:12" ht="24.75" customHeight="1">
      <c r="A93" s="9">
        <v>88</v>
      </c>
      <c r="B93" s="10"/>
      <c r="C93" s="11"/>
      <c r="D93" s="11"/>
      <c r="E93" s="12"/>
      <c r="F93" s="13"/>
      <c r="G93">
        <f t="shared" si="6"/>
        <v>0</v>
      </c>
      <c r="L93" s="4" t="str">
        <f t="shared" si="5"/>
        <v>0</v>
      </c>
    </row>
    <row r="94" spans="1:12" ht="24.75" customHeight="1">
      <c r="A94" s="9">
        <v>89</v>
      </c>
      <c r="B94" s="10"/>
      <c r="C94" s="11"/>
      <c r="D94" s="11"/>
      <c r="E94" s="12"/>
      <c r="F94" s="13"/>
      <c r="G94">
        <f t="shared" si="6"/>
        <v>0</v>
      </c>
      <c r="L94" s="4" t="str">
        <f t="shared" si="5"/>
        <v>0</v>
      </c>
    </row>
    <row r="95" spans="1:12" ht="24.75" customHeight="1">
      <c r="A95" s="9">
        <v>90</v>
      </c>
      <c r="B95" s="10"/>
      <c r="C95" s="11"/>
      <c r="D95" s="11"/>
      <c r="E95" s="12"/>
      <c r="F95" s="13"/>
      <c r="G95">
        <f t="shared" si="6"/>
        <v>0</v>
      </c>
      <c r="L95" s="4" t="str">
        <f t="shared" si="5"/>
        <v>0</v>
      </c>
    </row>
    <row r="96" spans="1:12" ht="24.75" customHeight="1">
      <c r="A96" s="9">
        <v>91</v>
      </c>
      <c r="B96" s="10"/>
      <c r="C96" s="11"/>
      <c r="D96" s="11"/>
      <c r="E96" s="12"/>
      <c r="F96" s="13"/>
      <c r="G96">
        <f t="shared" si="6"/>
        <v>0</v>
      </c>
      <c r="L96" s="4" t="str">
        <f t="shared" si="5"/>
        <v>0</v>
      </c>
    </row>
    <row r="97" spans="1:12" ht="24.75" customHeight="1">
      <c r="A97" s="9">
        <v>92</v>
      </c>
      <c r="B97" s="10"/>
      <c r="C97" s="11"/>
      <c r="D97" s="11"/>
      <c r="E97" s="12"/>
      <c r="F97" s="13"/>
      <c r="G97">
        <f t="shared" si="6"/>
        <v>0</v>
      </c>
      <c r="L97" s="4" t="str">
        <f t="shared" si="5"/>
        <v>0</v>
      </c>
    </row>
    <row r="98" spans="1:12" ht="24.75" customHeight="1">
      <c r="A98" s="9">
        <v>93</v>
      </c>
      <c r="B98" s="10"/>
      <c r="C98" s="11"/>
      <c r="D98" s="11"/>
      <c r="E98" s="12"/>
      <c r="F98" s="13"/>
      <c r="G98">
        <f t="shared" si="6"/>
        <v>0</v>
      </c>
      <c r="L98" s="4" t="str">
        <f t="shared" si="5"/>
        <v>0</v>
      </c>
    </row>
    <row r="99" spans="1:12" ht="24.75" customHeight="1">
      <c r="A99" s="9">
        <v>94</v>
      </c>
      <c r="B99" s="10"/>
      <c r="C99" s="11"/>
      <c r="D99" s="11"/>
      <c r="E99" s="12"/>
      <c r="F99" s="13"/>
      <c r="G99">
        <f t="shared" si="6"/>
        <v>0</v>
      </c>
      <c r="L99" s="4" t="str">
        <f t="shared" si="5"/>
        <v>0</v>
      </c>
    </row>
    <row r="100" spans="1:12" ht="24.75" customHeight="1">
      <c r="A100" s="9">
        <v>95</v>
      </c>
      <c r="B100" s="10"/>
      <c r="C100" s="11"/>
      <c r="D100" s="11"/>
      <c r="E100" s="12"/>
      <c r="F100" s="13"/>
      <c r="G100">
        <f t="shared" si="6"/>
        <v>0</v>
      </c>
      <c r="L100" s="4" t="str">
        <f t="shared" si="5"/>
        <v>0</v>
      </c>
    </row>
    <row r="101" spans="1:12" ht="24.75" customHeight="1">
      <c r="A101" s="9">
        <v>96</v>
      </c>
      <c r="B101" s="10"/>
      <c r="C101" s="11"/>
      <c r="D101" s="11"/>
      <c r="E101" s="12"/>
      <c r="F101" s="13"/>
      <c r="G101">
        <f t="shared" si="6"/>
        <v>0</v>
      </c>
      <c r="L101" s="4" t="str">
        <f t="shared" si="5"/>
        <v>0</v>
      </c>
    </row>
    <row r="102" spans="1:12" ht="24.75" customHeight="1">
      <c r="A102" s="9">
        <v>97</v>
      </c>
      <c r="B102" s="10"/>
      <c r="C102" s="11"/>
      <c r="D102" s="11"/>
      <c r="E102" s="12"/>
      <c r="F102" s="13"/>
      <c r="G102">
        <f t="shared" si="6"/>
        <v>0</v>
      </c>
      <c r="L102" s="4" t="str">
        <f t="shared" si="5"/>
        <v>0</v>
      </c>
    </row>
    <row r="103" spans="1:12" ht="24.75" customHeight="1">
      <c r="A103" s="9">
        <v>98</v>
      </c>
      <c r="B103" s="10"/>
      <c r="C103" s="11"/>
      <c r="D103" s="11"/>
      <c r="E103" s="12"/>
      <c r="F103" s="13"/>
      <c r="G103">
        <f t="shared" si="6"/>
        <v>0</v>
      </c>
      <c r="L103" s="4" t="str">
        <f t="shared" si="5"/>
        <v>0</v>
      </c>
    </row>
    <row r="104" spans="1:12" ht="24.75" customHeight="1">
      <c r="A104" s="9">
        <v>99</v>
      </c>
      <c r="B104" s="10"/>
      <c r="C104" s="11"/>
      <c r="D104" s="11"/>
      <c r="E104" s="12"/>
      <c r="F104" s="13"/>
      <c r="G104">
        <f t="shared" si="6"/>
        <v>0</v>
      </c>
      <c r="L104" s="4" t="str">
        <f t="shared" si="5"/>
        <v>0</v>
      </c>
    </row>
    <row r="105" spans="1:12" ht="24.75" customHeight="1">
      <c r="A105" s="9">
        <v>100</v>
      </c>
      <c r="B105" s="10"/>
      <c r="C105" s="11"/>
      <c r="D105" s="11"/>
      <c r="E105" s="12"/>
      <c r="F105" s="13"/>
      <c r="G105">
        <f t="shared" si="6"/>
        <v>0</v>
      </c>
      <c r="L105" s="4" t="str">
        <f t="shared" si="5"/>
        <v>0</v>
      </c>
    </row>
    <row r="106" spans="1:12" ht="24.75" customHeight="1">
      <c r="A106" s="9">
        <v>101</v>
      </c>
      <c r="B106" s="10"/>
      <c r="C106" s="11"/>
      <c r="D106" s="11"/>
      <c r="E106" s="12"/>
      <c r="F106" s="13"/>
      <c r="G106">
        <f t="shared" si="6"/>
        <v>0</v>
      </c>
      <c r="L106" s="4" t="str">
        <f t="shared" si="5"/>
        <v>0</v>
      </c>
    </row>
    <row r="107" spans="1:12" ht="24.75" customHeight="1">
      <c r="A107" s="9">
        <v>102</v>
      </c>
      <c r="B107" s="10"/>
      <c r="C107" s="11"/>
      <c r="D107" s="11"/>
      <c r="E107" s="12"/>
      <c r="F107" s="13"/>
      <c r="G107">
        <f t="shared" si="6"/>
        <v>0</v>
      </c>
      <c r="L107" s="4" t="str">
        <f t="shared" si="5"/>
        <v>0</v>
      </c>
    </row>
    <row r="108" spans="1:12" ht="24.75" customHeight="1">
      <c r="A108" s="9">
        <v>103</v>
      </c>
      <c r="B108" s="10"/>
      <c r="C108" s="11"/>
      <c r="D108" s="11"/>
      <c r="E108" s="12"/>
      <c r="F108" s="13"/>
      <c r="G108">
        <f t="shared" si="6"/>
        <v>0</v>
      </c>
      <c r="L108" s="4" t="str">
        <f t="shared" si="5"/>
        <v>0</v>
      </c>
    </row>
    <row r="109" spans="1:12" ht="24.75" customHeight="1">
      <c r="A109" s="9">
        <v>104</v>
      </c>
      <c r="B109" s="10"/>
      <c r="C109" s="11"/>
      <c r="D109" s="11"/>
      <c r="E109" s="12"/>
      <c r="F109" s="13"/>
      <c r="G109">
        <f t="shared" si="6"/>
        <v>0</v>
      </c>
      <c r="L109" s="4" t="str">
        <f t="shared" si="5"/>
        <v>0</v>
      </c>
    </row>
    <row r="110" spans="1:12" ht="24.75" customHeight="1">
      <c r="A110" s="9">
        <v>105</v>
      </c>
      <c r="B110" s="10"/>
      <c r="C110" s="11"/>
      <c r="D110" s="11"/>
      <c r="E110" s="12"/>
      <c r="F110" s="13"/>
      <c r="G110">
        <f t="shared" si="6"/>
        <v>0</v>
      </c>
      <c r="L110" s="4" t="str">
        <f t="shared" si="5"/>
        <v>0</v>
      </c>
    </row>
    <row r="111" spans="1:12" ht="25.5">
      <c r="A111" s="9">
        <v>106</v>
      </c>
      <c r="B111" s="10"/>
      <c r="C111" s="11"/>
      <c r="D111" s="11"/>
      <c r="E111" s="12"/>
      <c r="F111" s="13"/>
      <c r="G111">
        <f>SUM(G6:G110)</f>
        <v>28</v>
      </c>
      <c r="L111" s="27">
        <f>SUM(L6:L110)</f>
        <v>0</v>
      </c>
    </row>
    <row r="112" spans="1:6" ht="25.5">
      <c r="A112" s="9">
        <v>107</v>
      </c>
      <c r="B112" s="10"/>
      <c r="C112" s="11"/>
      <c r="D112" s="11"/>
      <c r="E112" s="12"/>
      <c r="F112" s="13"/>
    </row>
    <row r="113" spans="1:6" ht="25.5">
      <c r="A113" s="9">
        <v>108</v>
      </c>
      <c r="B113" s="10"/>
      <c r="C113" s="11"/>
      <c r="D113" s="11"/>
      <c r="E113" s="12"/>
      <c r="F113" s="13"/>
    </row>
    <row r="114" spans="1:6" ht="25.5">
      <c r="A114" s="9">
        <v>109</v>
      </c>
      <c r="B114" s="10"/>
      <c r="C114" s="11"/>
      <c r="D114" s="11"/>
      <c r="E114" s="12"/>
      <c r="F114" s="13"/>
    </row>
    <row r="115" spans="1:6" ht="25.5">
      <c r="A115" s="9">
        <v>110</v>
      </c>
      <c r="B115" s="10"/>
      <c r="C115" s="11"/>
      <c r="D115" s="11"/>
      <c r="E115" s="12"/>
      <c r="F115" s="13"/>
    </row>
    <row r="116" spans="1:6" ht="25.5">
      <c r="A116" s="9">
        <v>111</v>
      </c>
      <c r="B116" s="10"/>
      <c r="C116" s="11"/>
      <c r="D116" s="11"/>
      <c r="E116" s="12"/>
      <c r="F116" s="13"/>
    </row>
    <row r="117" spans="1:6" ht="25.5">
      <c r="A117" s="9">
        <v>112</v>
      </c>
      <c r="B117" s="10"/>
      <c r="C117" s="11"/>
      <c r="D117" s="11"/>
      <c r="E117" s="12"/>
      <c r="F117" s="13"/>
    </row>
    <row r="118" spans="1:6" ht="25.5">
      <c r="A118" s="9">
        <v>113</v>
      </c>
      <c r="B118" s="10"/>
      <c r="C118" s="11"/>
      <c r="D118" s="11"/>
      <c r="E118" s="12"/>
      <c r="F118" s="13"/>
    </row>
    <row r="119" spans="1:6" ht="25.5">
      <c r="A119" s="9">
        <v>114</v>
      </c>
      <c r="B119" s="10"/>
      <c r="C119" s="11"/>
      <c r="D119" s="11"/>
      <c r="E119" s="12"/>
      <c r="F119" s="13"/>
    </row>
    <row r="120" spans="1:6" ht="25.5">
      <c r="A120" s="9">
        <v>115</v>
      </c>
      <c r="B120" s="10"/>
      <c r="C120" s="11"/>
      <c r="D120" s="11"/>
      <c r="E120" s="12"/>
      <c r="F120" s="13"/>
    </row>
    <row r="121" spans="1:6" ht="25.5">
      <c r="A121" s="9">
        <v>116</v>
      </c>
      <c r="B121" s="10"/>
      <c r="C121" s="11"/>
      <c r="D121" s="11"/>
      <c r="E121" s="12"/>
      <c r="F121" s="13"/>
    </row>
    <row r="122" spans="1:6" ht="25.5">
      <c r="A122" s="9">
        <v>117</v>
      </c>
      <c r="B122" s="10"/>
      <c r="C122" s="11"/>
      <c r="D122" s="11"/>
      <c r="E122" s="12"/>
      <c r="F122" s="13"/>
    </row>
    <row r="123" spans="1:6" ht="25.5">
      <c r="A123" s="9">
        <v>118</v>
      </c>
      <c r="B123" s="10"/>
      <c r="C123" s="11"/>
      <c r="D123" s="11"/>
      <c r="E123" s="12"/>
      <c r="F123" s="13"/>
    </row>
    <row r="124" spans="1:6" ht="25.5">
      <c r="A124" s="9">
        <v>119</v>
      </c>
      <c r="B124" s="10"/>
      <c r="C124" s="11"/>
      <c r="D124" s="11"/>
      <c r="E124" s="12"/>
      <c r="F124" s="13"/>
    </row>
    <row r="125" spans="1:6" ht="25.5">
      <c r="A125" s="9">
        <v>120</v>
      </c>
      <c r="B125" s="10"/>
      <c r="C125" s="11"/>
      <c r="D125" s="11"/>
      <c r="E125" s="12"/>
      <c r="F125" s="13"/>
    </row>
    <row r="126" spans="1:6" ht="25.5">
      <c r="A126" s="9">
        <v>121</v>
      </c>
      <c r="B126" s="10"/>
      <c r="C126" s="11"/>
      <c r="D126" s="11"/>
      <c r="E126" s="12"/>
      <c r="F126" s="13"/>
    </row>
    <row r="127" spans="1:6" ht="25.5">
      <c r="A127" s="9">
        <v>122</v>
      </c>
      <c r="B127" s="10"/>
      <c r="C127" s="11"/>
      <c r="D127" s="11"/>
      <c r="E127" s="12"/>
      <c r="F127" s="13"/>
    </row>
    <row r="128" spans="1:6" ht="25.5">
      <c r="A128" s="9">
        <v>123</v>
      </c>
      <c r="B128" s="10"/>
      <c r="C128" s="11"/>
      <c r="D128" s="11"/>
      <c r="E128" s="12"/>
      <c r="F128" s="13"/>
    </row>
    <row r="129" spans="1:6" ht="25.5">
      <c r="A129" s="9">
        <v>124</v>
      </c>
      <c r="B129" s="10"/>
      <c r="C129" s="11"/>
      <c r="D129" s="11"/>
      <c r="E129" s="12"/>
      <c r="F129" s="13"/>
    </row>
    <row r="130" spans="1:6" ht="25.5">
      <c r="A130" s="9">
        <v>125</v>
      </c>
      <c r="B130" s="10"/>
      <c r="C130" s="11"/>
      <c r="D130" s="11"/>
      <c r="E130" s="12"/>
      <c r="F130" s="13"/>
    </row>
    <row r="131" spans="1:6" ht="25.5">
      <c r="A131" s="9">
        <v>126</v>
      </c>
      <c r="B131" s="10"/>
      <c r="C131" s="11"/>
      <c r="D131" s="11"/>
      <c r="E131" s="12"/>
      <c r="F131" s="13"/>
    </row>
    <row r="132" spans="1:6" ht="25.5">
      <c r="A132" s="9">
        <v>127</v>
      </c>
      <c r="B132" s="10"/>
      <c r="C132" s="11"/>
      <c r="D132" s="11"/>
      <c r="E132" s="12"/>
      <c r="F132" s="13"/>
    </row>
    <row r="133" spans="1:6" ht="25.5">
      <c r="A133" s="9">
        <v>128</v>
      </c>
      <c r="B133" s="10"/>
      <c r="C133" s="11"/>
      <c r="D133" s="11"/>
      <c r="E133" s="12"/>
      <c r="F133" s="13"/>
    </row>
    <row r="134" spans="1:6" ht="25.5">
      <c r="A134" s="9">
        <v>129</v>
      </c>
      <c r="B134" s="10"/>
      <c r="C134" s="11"/>
      <c r="D134" s="11"/>
      <c r="E134" s="12"/>
      <c r="F134" s="13"/>
    </row>
    <row r="135" spans="1:6" ht="25.5">
      <c r="A135" s="9">
        <v>130</v>
      </c>
      <c r="B135" s="10"/>
      <c r="C135" s="11"/>
      <c r="D135" s="11"/>
      <c r="E135" s="12"/>
      <c r="F135" s="13"/>
    </row>
    <row r="136" spans="1:6" ht="25.5">
      <c r="A136" s="9">
        <v>131</v>
      </c>
      <c r="B136" s="10"/>
      <c r="C136" s="11"/>
      <c r="D136" s="11"/>
      <c r="E136" s="12"/>
      <c r="F136" s="13"/>
    </row>
    <row r="137" spans="1:6" ht="25.5">
      <c r="A137" s="9">
        <v>132</v>
      </c>
      <c r="B137" s="10"/>
      <c r="C137" s="11"/>
      <c r="D137" s="11"/>
      <c r="E137" s="12"/>
      <c r="F137" s="13"/>
    </row>
    <row r="138" spans="1:6" ht="25.5">
      <c r="A138" s="9">
        <v>133</v>
      </c>
      <c r="B138" s="10"/>
      <c r="C138" s="11"/>
      <c r="D138" s="11"/>
      <c r="E138" s="12"/>
      <c r="F138" s="13"/>
    </row>
    <row r="139" spans="1:6" ht="25.5">
      <c r="A139" s="9">
        <v>134</v>
      </c>
      <c r="B139" s="10"/>
      <c r="C139" s="11"/>
      <c r="D139" s="11"/>
      <c r="E139" s="12"/>
      <c r="F139" s="13"/>
    </row>
    <row r="140" spans="1:6" ht="25.5">
      <c r="A140" s="9">
        <v>135</v>
      </c>
      <c r="B140" s="10"/>
      <c r="C140" s="11"/>
      <c r="D140" s="11"/>
      <c r="E140" s="12"/>
      <c r="F140" s="13"/>
    </row>
    <row r="141" spans="1:6" ht="25.5">
      <c r="A141" s="9">
        <v>136</v>
      </c>
      <c r="B141" s="10"/>
      <c r="C141" s="11"/>
      <c r="D141" s="11"/>
      <c r="E141" s="12"/>
      <c r="F141" s="13"/>
    </row>
    <row r="142" spans="1:6" ht="25.5">
      <c r="A142" s="9">
        <v>137</v>
      </c>
      <c r="B142" s="10"/>
      <c r="C142" s="11"/>
      <c r="D142" s="11"/>
      <c r="E142" s="12"/>
      <c r="F142" s="13"/>
    </row>
    <row r="143" spans="1:6" ht="25.5">
      <c r="A143" s="9">
        <v>138</v>
      </c>
      <c r="B143" s="10"/>
      <c r="C143" s="11"/>
      <c r="D143" s="11"/>
      <c r="E143" s="12"/>
      <c r="F143" s="13"/>
    </row>
    <row r="144" spans="1:6" ht="25.5">
      <c r="A144" s="9">
        <v>139</v>
      </c>
      <c r="B144" s="10"/>
      <c r="C144" s="11"/>
      <c r="D144" s="11"/>
      <c r="E144" s="12"/>
      <c r="F144" s="13"/>
    </row>
    <row r="145" spans="1:6" ht="25.5">
      <c r="A145" s="9">
        <v>140</v>
      </c>
      <c r="B145" s="10"/>
      <c r="C145" s="11"/>
      <c r="D145" s="11"/>
      <c r="E145" s="12"/>
      <c r="F145" s="13"/>
    </row>
    <row r="146" spans="1:6" ht="25.5">
      <c r="A146" s="9">
        <v>141</v>
      </c>
      <c r="B146" s="10"/>
      <c r="C146" s="11"/>
      <c r="D146" s="11"/>
      <c r="E146" s="12"/>
      <c r="F146" s="13"/>
    </row>
    <row r="147" spans="1:6" ht="25.5">
      <c r="A147" s="9">
        <v>142</v>
      </c>
      <c r="B147" s="10"/>
      <c r="C147" s="11"/>
      <c r="D147" s="11"/>
      <c r="E147" s="12"/>
      <c r="F147" s="13"/>
    </row>
    <row r="148" spans="1:6" ht="25.5">
      <c r="A148" s="9">
        <v>143</v>
      </c>
      <c r="B148" s="10"/>
      <c r="C148" s="11"/>
      <c r="D148" s="11"/>
      <c r="E148" s="12"/>
      <c r="F148" s="13"/>
    </row>
    <row r="149" spans="1:6" ht="25.5">
      <c r="A149" s="9">
        <v>144</v>
      </c>
      <c r="B149" s="10"/>
      <c r="C149" s="11"/>
      <c r="D149" s="11"/>
      <c r="E149" s="12"/>
      <c r="F149" s="13"/>
    </row>
    <row r="150" spans="1:6" ht="25.5">
      <c r="A150" s="9">
        <v>145</v>
      </c>
      <c r="B150" s="10"/>
      <c r="C150" s="11"/>
      <c r="D150" s="11"/>
      <c r="E150" s="12"/>
      <c r="F150" s="13"/>
    </row>
    <row r="151" spans="1:6" ht="25.5">
      <c r="A151" s="9">
        <v>146</v>
      </c>
      <c r="B151" s="10"/>
      <c r="C151" s="11"/>
      <c r="D151" s="11"/>
      <c r="E151" s="12"/>
      <c r="F151" s="13"/>
    </row>
    <row r="152" spans="1:6" ht="25.5">
      <c r="A152" s="9">
        <v>147</v>
      </c>
      <c r="B152" s="10"/>
      <c r="C152" s="11"/>
      <c r="D152" s="11"/>
      <c r="E152" s="12"/>
      <c r="F152" s="13"/>
    </row>
    <row r="153" spans="1:6" ht="25.5">
      <c r="A153" s="9">
        <v>148</v>
      </c>
      <c r="B153" s="10"/>
      <c r="C153" s="11"/>
      <c r="D153" s="11"/>
      <c r="E153" s="12"/>
      <c r="F153" s="13"/>
    </row>
    <row r="154" spans="1:6" ht="25.5">
      <c r="A154" s="9">
        <v>149</v>
      </c>
      <c r="B154" s="10"/>
      <c r="C154" s="11"/>
      <c r="D154" s="11"/>
      <c r="E154" s="12"/>
      <c r="F154" s="13"/>
    </row>
    <row r="155" spans="1:6" ht="25.5">
      <c r="A155" s="9">
        <v>150</v>
      </c>
      <c r="B155" s="10"/>
      <c r="C155" s="11"/>
      <c r="D155" s="11"/>
      <c r="E155" s="12"/>
      <c r="F155" s="13"/>
    </row>
    <row r="156" spans="1:6" ht="25.5">
      <c r="A156" s="9">
        <v>151</v>
      </c>
      <c r="B156" s="10"/>
      <c r="C156" s="11"/>
      <c r="D156" s="11"/>
      <c r="E156" s="12"/>
      <c r="F156" s="13"/>
    </row>
    <row r="157" spans="1:6" ht="25.5">
      <c r="A157" s="9">
        <v>152</v>
      </c>
      <c r="B157" s="10"/>
      <c r="C157" s="11"/>
      <c r="D157" s="11"/>
      <c r="E157" s="12"/>
      <c r="F157" s="13"/>
    </row>
    <row r="158" spans="1:6" ht="25.5">
      <c r="A158" s="9">
        <v>153</v>
      </c>
      <c r="B158" s="10"/>
      <c r="C158" s="11"/>
      <c r="D158" s="11"/>
      <c r="E158" s="12"/>
      <c r="F158" s="13"/>
    </row>
    <row r="159" spans="1:6" ht="25.5">
      <c r="A159" s="9">
        <v>154</v>
      </c>
      <c r="B159" s="10"/>
      <c r="C159" s="11"/>
      <c r="D159" s="11"/>
      <c r="E159" s="12"/>
      <c r="F159" s="13"/>
    </row>
    <row r="160" spans="1:6" ht="25.5">
      <c r="A160" s="9">
        <v>155</v>
      </c>
      <c r="B160" s="28"/>
      <c r="C160" s="29"/>
      <c r="D160" s="29"/>
      <c r="E160" s="30"/>
      <c r="F160" s="31"/>
    </row>
    <row r="162" spans="1:5" ht="12.75">
      <c r="A162" s="32" t="s">
        <v>82</v>
      </c>
      <c r="D162" s="33">
        <f>(ROWS(D6:D160))-(COUNTBLANK(D6:D160))</f>
        <v>28</v>
      </c>
      <c r="E162" s="33">
        <f>COUNT(E6:E160)</f>
        <v>28</v>
      </c>
    </row>
  </sheetData>
  <sheetProtection/>
  <mergeCells count="1">
    <mergeCell ref="A3:F3"/>
  </mergeCells>
  <printOptions horizontalCentered="1"/>
  <pageMargins left="0.7000000000000001" right="0.6798611111111111" top="0.3" bottom="0.9000000000000001" header="0.5118055555555556" footer="0.5118055555555556"/>
  <pageSetup horizontalDpi="300" verticalDpi="300" orientation="portrait" paperSize="9"/>
  <headerFooter alignWithMargins="0">
    <oddFooter>&amp;CStránka &amp;P</oddFooter>
  </headerFooter>
  <rowBreaks count="3" manualBreakCount="3">
    <brk id="30" max="255" man="1"/>
    <brk id="60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6"/>
  <sheetViews>
    <sheetView zoomScale="70" zoomScaleNormal="70" zoomScalePageLayoutView="0" workbookViewId="0" topLeftCell="A1">
      <selection activeCell="G40" sqref="G40"/>
    </sheetView>
  </sheetViews>
  <sheetFormatPr defaultColWidth="9.00390625" defaultRowHeight="12.75"/>
  <cols>
    <col min="1" max="1" width="11.25390625" style="0" customWidth="1"/>
    <col min="2" max="2" width="12.625" style="0" customWidth="1"/>
    <col min="3" max="3" width="24.75390625" style="0" customWidth="1"/>
  </cols>
  <sheetData>
    <row r="1" ht="30">
      <c r="A1" s="34" t="s">
        <v>83</v>
      </c>
    </row>
    <row r="3" ht="12.75">
      <c r="A3" s="25" t="str">
        <f>'Startovní listina'!A3</f>
        <v>konaného dne 23.08.2015 v Sušici</v>
      </c>
    </row>
    <row r="6" spans="1:3" ht="12.75">
      <c r="A6" s="35" t="s">
        <v>84</v>
      </c>
      <c r="B6" s="36" t="s">
        <v>4</v>
      </c>
      <c r="C6" s="37" t="s">
        <v>85</v>
      </c>
    </row>
    <row r="7" spans="1:3" ht="25.5">
      <c r="A7" s="38">
        <v>1</v>
      </c>
      <c r="B7" s="39">
        <v>8</v>
      </c>
      <c r="C7" s="40">
        <v>0.02241898148148148</v>
      </c>
    </row>
    <row r="8" spans="1:3" ht="25.5">
      <c r="A8" s="41">
        <v>2</v>
      </c>
      <c r="B8" s="42">
        <v>37</v>
      </c>
      <c r="C8" s="43">
        <v>0.022708333333333334</v>
      </c>
    </row>
    <row r="9" spans="1:3" ht="25.5">
      <c r="A9" s="41">
        <v>3</v>
      </c>
      <c r="B9" s="42">
        <v>13</v>
      </c>
      <c r="C9" s="43">
        <v>0.023206018518518515</v>
      </c>
    </row>
    <row r="10" spans="1:3" ht="25.5">
      <c r="A10" s="41">
        <v>4</v>
      </c>
      <c r="B10" s="42">
        <v>30</v>
      </c>
      <c r="C10" s="43">
        <v>0.023287037037037037</v>
      </c>
    </row>
    <row r="11" spans="1:3" ht="25.5">
      <c r="A11" s="41">
        <v>5</v>
      </c>
      <c r="B11" s="42">
        <v>34</v>
      </c>
      <c r="C11" s="43">
        <v>0.023506944444444445</v>
      </c>
    </row>
    <row r="12" spans="1:3" ht="25.5">
      <c r="A12" s="41">
        <v>6</v>
      </c>
      <c r="B12" s="42">
        <v>21</v>
      </c>
      <c r="C12" s="43">
        <v>0.024166666666666666</v>
      </c>
    </row>
    <row r="13" spans="1:3" ht="25.5">
      <c r="A13" s="41">
        <v>7</v>
      </c>
      <c r="B13" s="42">
        <v>29</v>
      </c>
      <c r="C13" s="43">
        <v>0.02440972222222222</v>
      </c>
    </row>
    <row r="14" spans="1:3" ht="25.5">
      <c r="A14" s="41">
        <v>8</v>
      </c>
      <c r="B14" s="42">
        <v>16</v>
      </c>
      <c r="C14" s="43">
        <v>0.02476851851851852</v>
      </c>
    </row>
    <row r="15" spans="1:3" ht="25.5">
      <c r="A15" s="41">
        <v>9</v>
      </c>
      <c r="B15" s="42">
        <v>18</v>
      </c>
      <c r="C15" s="43">
        <v>0.025520833333333336</v>
      </c>
    </row>
    <row r="16" spans="1:3" ht="25.5">
      <c r="A16" s="41">
        <v>10</v>
      </c>
      <c r="B16" s="42">
        <v>33</v>
      </c>
      <c r="C16" s="43">
        <v>0.025613425925925925</v>
      </c>
    </row>
    <row r="17" spans="1:3" ht="25.5">
      <c r="A17" s="41">
        <v>11</v>
      </c>
      <c r="B17" s="42">
        <v>35</v>
      </c>
      <c r="C17" s="43">
        <v>0.025879629629629627</v>
      </c>
    </row>
    <row r="18" spans="1:3" ht="25.5">
      <c r="A18" s="41">
        <v>12</v>
      </c>
      <c r="B18" s="42">
        <v>77</v>
      </c>
      <c r="C18" s="43">
        <v>0.026226851851851852</v>
      </c>
    </row>
    <row r="19" spans="1:3" ht="25.5">
      <c r="A19" s="41">
        <v>13</v>
      </c>
      <c r="B19" s="42">
        <v>39</v>
      </c>
      <c r="C19" s="43">
        <v>0.02646990740740741</v>
      </c>
    </row>
    <row r="20" spans="1:3" ht="25.5">
      <c r="A20" s="41">
        <v>14</v>
      </c>
      <c r="B20" s="42">
        <v>17</v>
      </c>
      <c r="C20" s="43">
        <v>0.026550925925925926</v>
      </c>
    </row>
    <row r="21" spans="1:4" ht="25.5">
      <c r="A21" s="41">
        <v>15</v>
      </c>
      <c r="B21" s="42">
        <v>24</v>
      </c>
      <c r="C21" s="43">
        <v>0.026828703703703702</v>
      </c>
      <c r="D21" t="s">
        <v>86</v>
      </c>
    </row>
    <row r="22" spans="1:3" ht="25.5">
      <c r="A22" s="41">
        <v>16</v>
      </c>
      <c r="B22" s="42">
        <v>22</v>
      </c>
      <c r="C22" s="43">
        <v>0.026898148148148147</v>
      </c>
    </row>
    <row r="23" spans="1:3" ht="25.5">
      <c r="A23" s="41">
        <v>17</v>
      </c>
      <c r="B23" s="42">
        <v>23</v>
      </c>
      <c r="C23" s="43">
        <v>0.027083333333333334</v>
      </c>
    </row>
    <row r="24" spans="1:3" ht="25.5">
      <c r="A24" s="41">
        <v>18</v>
      </c>
      <c r="B24" s="42">
        <v>27</v>
      </c>
      <c r="C24" s="43">
        <v>0.027291666666666662</v>
      </c>
    </row>
    <row r="25" spans="1:3" ht="25.5">
      <c r="A25" s="41">
        <v>19</v>
      </c>
      <c r="B25" s="42">
        <v>36</v>
      </c>
      <c r="C25" s="43">
        <v>0.02800925925925926</v>
      </c>
    </row>
    <row r="26" spans="1:3" ht="25.5">
      <c r="A26" s="41">
        <v>20</v>
      </c>
      <c r="B26" s="42">
        <v>31</v>
      </c>
      <c r="C26" s="43">
        <v>0.028136574074074074</v>
      </c>
    </row>
    <row r="27" spans="1:3" ht="25.5">
      <c r="A27" s="41">
        <v>21</v>
      </c>
      <c r="B27" s="42">
        <v>57</v>
      </c>
      <c r="C27" s="43">
        <v>0.029976851851851852</v>
      </c>
    </row>
    <row r="28" spans="1:3" ht="25.5">
      <c r="A28" s="41">
        <v>22</v>
      </c>
      <c r="B28" s="42">
        <v>19</v>
      </c>
      <c r="C28" s="43">
        <v>0.030752314814814816</v>
      </c>
    </row>
    <row r="29" spans="1:3" ht="25.5">
      <c r="A29" s="41">
        <v>23</v>
      </c>
      <c r="B29" s="42">
        <v>40</v>
      </c>
      <c r="C29" s="43">
        <v>0.03085648148148148</v>
      </c>
    </row>
    <row r="30" spans="1:3" ht="25.5">
      <c r="A30" s="41">
        <v>24</v>
      </c>
      <c r="B30" s="42">
        <v>26</v>
      </c>
      <c r="C30" s="43">
        <v>0.030879629629629632</v>
      </c>
    </row>
    <row r="31" spans="1:3" ht="25.5">
      <c r="A31" s="41">
        <v>25</v>
      </c>
      <c r="B31" s="42">
        <v>25</v>
      </c>
      <c r="C31" s="43">
        <v>0.03483796296296296</v>
      </c>
    </row>
    <row r="32" spans="1:3" ht="25.5">
      <c r="A32" s="41">
        <v>26</v>
      </c>
      <c r="B32" s="42">
        <v>20</v>
      </c>
      <c r="C32" s="43">
        <v>0.03733796296296296</v>
      </c>
    </row>
    <row r="33" spans="1:3" ht="25.5">
      <c r="A33" s="41">
        <v>27</v>
      </c>
      <c r="B33" s="42">
        <v>32</v>
      </c>
      <c r="C33" s="43">
        <v>0.038657407407407404</v>
      </c>
    </row>
    <row r="34" spans="1:3" ht="25.5">
      <c r="A34" s="41">
        <v>28</v>
      </c>
      <c r="B34" s="42">
        <v>38</v>
      </c>
      <c r="C34" s="43">
        <v>0.03893518518518519</v>
      </c>
    </row>
    <row r="35" spans="1:3" ht="25.5">
      <c r="A35" s="41">
        <v>29</v>
      </c>
      <c r="B35" s="42"/>
      <c r="C35" s="43"/>
    </row>
    <row r="36" spans="1:3" ht="25.5">
      <c r="A36" s="41">
        <v>30</v>
      </c>
      <c r="B36" s="42"/>
      <c r="C36" s="43"/>
    </row>
    <row r="37" spans="1:3" ht="25.5">
      <c r="A37" s="41"/>
      <c r="B37" s="42"/>
      <c r="C37" s="43"/>
    </row>
    <row r="38" spans="1:3" ht="25.5">
      <c r="A38" s="41"/>
      <c r="B38" s="42"/>
      <c r="C38" s="43"/>
    </row>
    <row r="39" spans="1:3" ht="25.5">
      <c r="A39" s="41"/>
      <c r="B39" s="42"/>
      <c r="C39" s="43"/>
    </row>
    <row r="40" spans="1:3" ht="25.5">
      <c r="A40" s="41"/>
      <c r="B40" s="42"/>
      <c r="C40" s="43"/>
    </row>
    <row r="41" spans="1:3" ht="25.5">
      <c r="A41" s="41"/>
      <c r="B41" s="42"/>
      <c r="C41" s="43"/>
    </row>
    <row r="42" spans="1:3" ht="25.5">
      <c r="A42" s="41"/>
      <c r="B42" s="42"/>
      <c r="C42" s="43"/>
    </row>
    <row r="43" spans="1:3" ht="25.5">
      <c r="A43" s="41"/>
      <c r="B43" s="42"/>
      <c r="C43" s="43"/>
    </row>
    <row r="44" spans="1:3" ht="25.5">
      <c r="A44" s="41"/>
      <c r="B44" s="42"/>
      <c r="C44" s="43"/>
    </row>
    <row r="45" spans="1:3" ht="25.5">
      <c r="A45" s="41"/>
      <c r="B45" s="42"/>
      <c r="C45" s="43"/>
    </row>
    <row r="46" spans="1:3" ht="25.5">
      <c r="A46" s="41"/>
      <c r="B46" s="42"/>
      <c r="C46" s="43"/>
    </row>
    <row r="47" spans="1:3" ht="25.5">
      <c r="A47" s="41"/>
      <c r="B47" s="42"/>
      <c r="C47" s="43"/>
    </row>
    <row r="48" spans="1:3" ht="25.5">
      <c r="A48" s="41"/>
      <c r="B48" s="42"/>
      <c r="C48" s="43"/>
    </row>
    <row r="49" spans="1:3" ht="25.5">
      <c r="A49" s="41"/>
      <c r="B49" s="42"/>
      <c r="C49" s="44"/>
    </row>
    <row r="50" spans="1:3" ht="25.5">
      <c r="A50" s="41"/>
      <c r="B50" s="42"/>
      <c r="C50" s="43"/>
    </row>
    <row r="51" spans="1:3" ht="25.5">
      <c r="A51" s="41"/>
      <c r="B51" s="42"/>
      <c r="C51" s="43"/>
    </row>
    <row r="52" spans="1:3" ht="25.5">
      <c r="A52" s="41"/>
      <c r="B52" s="42"/>
      <c r="C52" s="43"/>
    </row>
    <row r="53" spans="1:3" ht="25.5">
      <c r="A53" s="41"/>
      <c r="B53" s="42"/>
      <c r="C53" s="43"/>
    </row>
    <row r="54" spans="1:3" ht="25.5">
      <c r="A54" s="41"/>
      <c r="B54" s="42"/>
      <c r="C54" s="43"/>
    </row>
    <row r="55" spans="1:3" ht="25.5">
      <c r="A55" s="41"/>
      <c r="B55" s="42"/>
      <c r="C55" s="43"/>
    </row>
    <row r="56" spans="1:3" ht="25.5">
      <c r="A56" s="45"/>
      <c r="B56" s="42"/>
      <c r="C56" s="43"/>
    </row>
    <row r="57" spans="1:3" ht="25.5">
      <c r="A57" s="41"/>
      <c r="B57" s="42"/>
      <c r="C57" s="43"/>
    </row>
    <row r="58" spans="1:3" ht="25.5">
      <c r="A58" s="41"/>
      <c r="B58" s="42"/>
      <c r="C58" s="43"/>
    </row>
    <row r="59" spans="1:3" ht="25.5">
      <c r="A59" s="41"/>
      <c r="B59" s="42"/>
      <c r="C59" s="43"/>
    </row>
    <row r="60" spans="1:3" ht="25.5">
      <c r="A60" s="41"/>
      <c r="B60" s="42"/>
      <c r="C60" s="46"/>
    </row>
    <row r="61" spans="1:3" ht="25.5">
      <c r="A61" s="41"/>
      <c r="B61" s="42"/>
      <c r="C61" s="46"/>
    </row>
    <row r="62" spans="1:3" ht="25.5">
      <c r="A62" s="41"/>
      <c r="B62" s="42"/>
      <c r="C62" s="46"/>
    </row>
    <row r="63" spans="1:3" ht="25.5">
      <c r="A63" s="41"/>
      <c r="B63" s="42"/>
      <c r="C63" s="43"/>
    </row>
    <row r="64" spans="1:3" ht="25.5">
      <c r="A64" s="41"/>
      <c r="B64" s="42"/>
      <c r="C64" s="43"/>
    </row>
    <row r="65" spans="1:3" ht="25.5">
      <c r="A65" s="41"/>
      <c r="B65" s="42"/>
      <c r="C65" s="43"/>
    </row>
    <row r="66" spans="1:3" ht="25.5">
      <c r="A66" s="41"/>
      <c r="B66" s="42"/>
      <c r="C66" s="43"/>
    </row>
    <row r="67" spans="1:3" ht="25.5">
      <c r="A67" s="41"/>
      <c r="B67" s="42"/>
      <c r="C67" s="43"/>
    </row>
    <row r="68" spans="1:3" ht="25.5">
      <c r="A68" s="41"/>
      <c r="B68" s="42"/>
      <c r="C68" s="43"/>
    </row>
    <row r="69" spans="1:3" ht="25.5">
      <c r="A69" s="41"/>
      <c r="B69" s="42"/>
      <c r="C69" s="43"/>
    </row>
    <row r="70" spans="1:3" ht="25.5">
      <c r="A70" s="47"/>
      <c r="B70" s="48"/>
      <c r="C70" s="49"/>
    </row>
    <row r="71" spans="1:3" ht="25.5">
      <c r="A71" s="47"/>
      <c r="B71" s="48"/>
      <c r="C71" s="49"/>
    </row>
    <row r="72" spans="1:3" ht="25.5">
      <c r="A72" s="47"/>
      <c r="B72" s="48"/>
      <c r="C72" s="49"/>
    </row>
    <row r="73" spans="1:3" ht="25.5">
      <c r="A73" s="47"/>
      <c r="B73" s="48"/>
      <c r="C73" s="49"/>
    </row>
    <row r="74" spans="1:3" ht="25.5">
      <c r="A74" s="47"/>
      <c r="B74" s="48"/>
      <c r="C74" s="49"/>
    </row>
    <row r="75" spans="1:3" ht="25.5">
      <c r="A75" s="41"/>
      <c r="B75" s="42"/>
      <c r="C75" s="43"/>
    </row>
    <row r="76" spans="1:3" ht="25.5">
      <c r="A76" s="41"/>
      <c r="B76" s="42"/>
      <c r="C76" s="43"/>
    </row>
    <row r="77" spans="1:3" ht="25.5">
      <c r="A77" s="41"/>
      <c r="B77" s="42"/>
      <c r="C77" s="43"/>
    </row>
    <row r="78" spans="1:3" ht="25.5">
      <c r="A78" s="41"/>
      <c r="B78" s="42"/>
      <c r="C78" s="43"/>
    </row>
    <row r="79" spans="1:3" ht="25.5">
      <c r="A79" s="41"/>
      <c r="B79" s="42"/>
      <c r="C79" s="43"/>
    </row>
    <row r="80" spans="1:3" ht="25.5">
      <c r="A80" s="41"/>
      <c r="B80" s="42"/>
      <c r="C80" s="43"/>
    </row>
    <row r="81" spans="1:3" ht="25.5">
      <c r="A81" s="41"/>
      <c r="B81" s="42"/>
      <c r="C81" s="43"/>
    </row>
    <row r="82" spans="1:3" ht="25.5">
      <c r="A82" s="41"/>
      <c r="B82" s="42"/>
      <c r="C82" s="43"/>
    </row>
    <row r="83" spans="1:3" ht="25.5">
      <c r="A83" s="41"/>
      <c r="B83" s="42"/>
      <c r="C83" s="43"/>
    </row>
    <row r="84" spans="1:3" ht="25.5">
      <c r="A84" s="41"/>
      <c r="B84" s="42"/>
      <c r="C84" s="43"/>
    </row>
    <row r="85" spans="1:3" ht="25.5">
      <c r="A85" s="41"/>
      <c r="B85" s="42"/>
      <c r="C85" s="43"/>
    </row>
    <row r="86" spans="1:3" ht="25.5">
      <c r="A86" s="41"/>
      <c r="B86" s="42"/>
      <c r="C86" s="43"/>
    </row>
    <row r="87" spans="1:3" ht="25.5">
      <c r="A87" s="41"/>
      <c r="B87" s="42"/>
      <c r="C87" s="43"/>
    </row>
    <row r="88" spans="1:3" ht="25.5">
      <c r="A88" s="41"/>
      <c r="B88" s="42"/>
      <c r="C88" s="43"/>
    </row>
    <row r="89" spans="1:3" ht="25.5">
      <c r="A89" s="41"/>
      <c r="B89" s="42"/>
      <c r="C89" s="43"/>
    </row>
    <row r="90" spans="1:3" ht="25.5">
      <c r="A90" s="41"/>
      <c r="B90" s="42"/>
      <c r="C90" s="43"/>
    </row>
    <row r="91" spans="1:3" ht="25.5">
      <c r="A91" s="41"/>
      <c r="B91" s="42"/>
      <c r="C91" s="43"/>
    </row>
    <row r="92" spans="1:3" ht="25.5">
      <c r="A92" s="41"/>
      <c r="B92" s="42"/>
      <c r="C92" s="43"/>
    </row>
    <row r="93" spans="1:3" ht="25.5">
      <c r="A93" s="41"/>
      <c r="B93" s="42"/>
      <c r="C93" s="43"/>
    </row>
    <row r="94" spans="1:3" ht="25.5">
      <c r="A94" s="41"/>
      <c r="B94" s="42"/>
      <c r="C94" s="43"/>
    </row>
    <row r="95" spans="1:3" ht="25.5">
      <c r="A95" s="41"/>
      <c r="B95" s="42"/>
      <c r="C95" s="43"/>
    </row>
    <row r="96" spans="1:3" ht="25.5">
      <c r="A96" s="41"/>
      <c r="B96" s="42"/>
      <c r="C96" s="43"/>
    </row>
    <row r="97" spans="1:3" ht="25.5">
      <c r="A97" s="41"/>
      <c r="B97" s="42"/>
      <c r="C97" s="43"/>
    </row>
    <row r="98" spans="1:3" ht="25.5">
      <c r="A98" s="41"/>
      <c r="B98" s="42"/>
      <c r="C98" s="43"/>
    </row>
    <row r="99" spans="1:3" ht="25.5">
      <c r="A99" s="41"/>
      <c r="B99" s="42"/>
      <c r="C99" s="43"/>
    </row>
    <row r="100" spans="1:3" ht="25.5">
      <c r="A100" s="41"/>
      <c r="B100" s="42"/>
      <c r="C100" s="43"/>
    </row>
    <row r="101" spans="1:3" ht="25.5">
      <c r="A101" s="41"/>
      <c r="B101" s="42"/>
      <c r="C101" s="43"/>
    </row>
    <row r="102" spans="1:3" ht="25.5">
      <c r="A102" s="41"/>
      <c r="B102" s="42"/>
      <c r="C102" s="43"/>
    </row>
    <row r="103" spans="1:3" ht="25.5">
      <c r="A103" s="41"/>
      <c r="B103" s="42"/>
      <c r="C103" s="43"/>
    </row>
    <row r="104" spans="1:3" ht="25.5">
      <c r="A104" s="41"/>
      <c r="B104" s="42"/>
      <c r="C104" s="43"/>
    </row>
    <row r="105" spans="1:3" ht="25.5">
      <c r="A105" s="41"/>
      <c r="B105" s="42"/>
      <c r="C105" s="43"/>
    </row>
    <row r="106" spans="1:3" ht="25.5">
      <c r="A106" s="41"/>
      <c r="B106" s="42"/>
      <c r="C106" s="43"/>
    </row>
    <row r="107" spans="1:3" ht="25.5">
      <c r="A107" s="41"/>
      <c r="B107" s="42"/>
      <c r="C107" s="43"/>
    </row>
    <row r="108" spans="1:3" ht="25.5">
      <c r="A108" s="41"/>
      <c r="B108" s="42"/>
      <c r="C108" s="43"/>
    </row>
    <row r="109" spans="1:3" ht="25.5">
      <c r="A109" s="41"/>
      <c r="B109" s="42"/>
      <c r="C109" s="43"/>
    </row>
    <row r="110" spans="1:3" ht="25.5">
      <c r="A110" s="41"/>
      <c r="B110" s="42"/>
      <c r="C110" s="43"/>
    </row>
    <row r="111" spans="1:3" ht="25.5">
      <c r="A111" s="41"/>
      <c r="B111" s="42"/>
      <c r="C111" s="43"/>
    </row>
    <row r="112" spans="1:3" ht="25.5">
      <c r="A112" s="41"/>
      <c r="B112" s="42"/>
      <c r="C112" s="43"/>
    </row>
    <row r="113" spans="1:3" ht="25.5">
      <c r="A113" s="41"/>
      <c r="B113" s="42"/>
      <c r="C113" s="43"/>
    </row>
    <row r="114" spans="1:3" ht="25.5">
      <c r="A114" s="41"/>
      <c r="B114" s="42"/>
      <c r="C114" s="43"/>
    </row>
    <row r="115" spans="1:3" ht="25.5">
      <c r="A115" s="41"/>
      <c r="B115" s="42"/>
      <c r="C115" s="43"/>
    </row>
    <row r="116" spans="1:3" ht="25.5">
      <c r="A116" s="41"/>
      <c r="B116" s="42"/>
      <c r="C116" s="43"/>
    </row>
    <row r="117" spans="1:3" ht="25.5">
      <c r="A117" s="41"/>
      <c r="B117" s="42"/>
      <c r="C117" s="43"/>
    </row>
    <row r="118" spans="1:3" ht="25.5">
      <c r="A118" s="41"/>
      <c r="B118" s="42"/>
      <c r="C118" s="43"/>
    </row>
    <row r="119" spans="1:3" ht="25.5">
      <c r="A119" s="41"/>
      <c r="B119" s="42"/>
      <c r="C119" s="43"/>
    </row>
    <row r="120" spans="1:3" ht="25.5">
      <c r="A120" s="41"/>
      <c r="B120" s="42"/>
      <c r="C120" s="43"/>
    </row>
    <row r="121" spans="1:3" ht="25.5">
      <c r="A121" s="41"/>
      <c r="B121" s="42"/>
      <c r="C121" s="43"/>
    </row>
    <row r="122" spans="1:3" ht="25.5">
      <c r="A122" s="41"/>
      <c r="B122" s="42"/>
      <c r="C122" s="43"/>
    </row>
    <row r="123" spans="1:3" ht="25.5">
      <c r="A123" s="41"/>
      <c r="B123" s="42"/>
      <c r="C123" s="43"/>
    </row>
    <row r="124" spans="1:3" ht="25.5">
      <c r="A124" s="41"/>
      <c r="B124" s="42"/>
      <c r="C124" s="43"/>
    </row>
    <row r="125" spans="1:3" ht="25.5">
      <c r="A125" s="41"/>
      <c r="B125" s="42"/>
      <c r="C125" s="43"/>
    </row>
    <row r="126" spans="1:3" ht="25.5">
      <c r="A126" s="41"/>
      <c r="B126" s="42"/>
      <c r="C126" s="43"/>
    </row>
    <row r="127" spans="1:3" ht="25.5">
      <c r="A127" s="41"/>
      <c r="B127" s="42"/>
      <c r="C127" s="43"/>
    </row>
    <row r="128" spans="1:3" ht="25.5">
      <c r="A128" s="41"/>
      <c r="B128" s="42"/>
      <c r="C128" s="43"/>
    </row>
    <row r="129" spans="1:3" ht="25.5">
      <c r="A129" s="41"/>
      <c r="B129" s="42"/>
      <c r="C129" s="43"/>
    </row>
    <row r="130" spans="1:3" ht="25.5">
      <c r="A130" s="41"/>
      <c r="B130" s="42"/>
      <c r="C130" s="43"/>
    </row>
    <row r="131" spans="1:3" ht="25.5">
      <c r="A131" s="41"/>
      <c r="B131" s="42"/>
      <c r="C131" s="43"/>
    </row>
    <row r="132" spans="1:3" ht="25.5">
      <c r="A132" s="41"/>
      <c r="B132" s="42"/>
      <c r="C132" s="43"/>
    </row>
    <row r="133" spans="1:3" ht="25.5">
      <c r="A133" s="41"/>
      <c r="B133" s="42"/>
      <c r="C133" s="43"/>
    </row>
    <row r="134" spans="1:3" ht="25.5">
      <c r="A134" s="41"/>
      <c r="B134" s="42"/>
      <c r="C134" s="43"/>
    </row>
    <row r="135" spans="1:3" ht="25.5">
      <c r="A135" s="41"/>
      <c r="B135" s="42"/>
      <c r="C135" s="43"/>
    </row>
    <row r="136" spans="1:3" ht="25.5">
      <c r="A136" s="41"/>
      <c r="B136" s="42"/>
      <c r="C136" s="43"/>
    </row>
    <row r="137" spans="1:3" ht="25.5">
      <c r="A137" s="41"/>
      <c r="B137" s="42"/>
      <c r="C137" s="43"/>
    </row>
    <row r="138" spans="1:3" ht="25.5">
      <c r="A138" s="41"/>
      <c r="B138" s="42"/>
      <c r="C138" s="43"/>
    </row>
    <row r="139" spans="1:3" ht="25.5">
      <c r="A139" s="41"/>
      <c r="B139" s="42"/>
      <c r="C139" s="43"/>
    </row>
    <row r="140" spans="1:3" ht="25.5">
      <c r="A140" s="41"/>
      <c r="B140" s="42"/>
      <c r="C140" s="43"/>
    </row>
    <row r="141" spans="1:3" ht="25.5">
      <c r="A141" s="41"/>
      <c r="B141" s="42"/>
      <c r="C141" s="43"/>
    </row>
    <row r="142" spans="1:3" ht="25.5">
      <c r="A142" s="41"/>
      <c r="B142" s="42"/>
      <c r="C142" s="43"/>
    </row>
    <row r="143" spans="1:3" ht="25.5">
      <c r="A143" s="41"/>
      <c r="B143" s="42"/>
      <c r="C143" s="43"/>
    </row>
    <row r="144" spans="1:3" ht="25.5">
      <c r="A144" s="41"/>
      <c r="B144" s="42"/>
      <c r="C144" s="43"/>
    </row>
    <row r="145" spans="1:3" ht="25.5">
      <c r="A145" s="41"/>
      <c r="B145" s="42"/>
      <c r="C145" s="43"/>
    </row>
    <row r="146" spans="1:3" ht="25.5">
      <c r="A146" s="41"/>
      <c r="B146" s="42"/>
      <c r="C146" s="43"/>
    </row>
    <row r="147" spans="1:3" ht="25.5">
      <c r="A147" s="41"/>
      <c r="B147" s="42"/>
      <c r="C147" s="43"/>
    </row>
    <row r="148" spans="1:3" ht="25.5">
      <c r="A148" s="41"/>
      <c r="B148" s="42"/>
      <c r="C148" s="43"/>
    </row>
    <row r="149" spans="1:3" ht="25.5">
      <c r="A149" s="41"/>
      <c r="B149" s="42"/>
      <c r="C149" s="43"/>
    </row>
    <row r="150" spans="1:3" ht="25.5">
      <c r="A150" s="41"/>
      <c r="B150" s="42"/>
      <c r="C150" s="43"/>
    </row>
    <row r="151" spans="1:3" ht="25.5">
      <c r="A151" s="41"/>
      <c r="B151" s="42"/>
      <c r="C151" s="43"/>
    </row>
    <row r="152" spans="1:3" ht="25.5">
      <c r="A152" s="41"/>
      <c r="B152" s="42"/>
      <c r="C152" s="43"/>
    </row>
    <row r="153" spans="1:3" ht="25.5">
      <c r="A153" s="41"/>
      <c r="B153" s="42"/>
      <c r="C153" s="43"/>
    </row>
    <row r="154" spans="1:3" ht="25.5">
      <c r="A154" s="41"/>
      <c r="B154" s="42"/>
      <c r="C154" s="43"/>
    </row>
    <row r="155" spans="1:3" ht="25.5">
      <c r="A155" s="41"/>
      <c r="B155" s="42"/>
      <c r="C155" s="43"/>
    </row>
    <row r="156" spans="1:3" ht="25.5">
      <c r="A156" s="41"/>
      <c r="B156" s="42"/>
      <c r="C156" s="43"/>
    </row>
  </sheetData>
  <sheetProtection/>
  <printOptions horizontalCentered="1"/>
  <pageMargins left="0.7875" right="0.7875" top="0.65" bottom="0.945138888888889" header="0.5118055555555556" footer="0.5118055555555556"/>
  <pageSetup horizontalDpi="300" verticalDpi="300" orientation="portrait" paperSize="9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70" zoomScaleNormal="70" zoomScalePageLayoutView="0" workbookViewId="0" topLeftCell="A1">
      <selection activeCell="G41" sqref="G41"/>
    </sheetView>
  </sheetViews>
  <sheetFormatPr defaultColWidth="9.00390625" defaultRowHeight="12.75"/>
  <cols>
    <col min="1" max="1" width="6.375" style="0" customWidth="1"/>
    <col min="2" max="2" width="18.75390625" style="0" customWidth="1"/>
    <col min="3" max="3" width="5.125" style="0" customWidth="1"/>
    <col min="5" max="5" width="12.375" style="0" customWidth="1"/>
    <col min="6" max="6" width="9.25390625" style="0" customWidth="1"/>
    <col min="7" max="7" width="21.75390625" style="0" customWidth="1"/>
    <col min="8" max="8" width="12.625" style="0" customWidth="1"/>
    <col min="9" max="9" width="18.75390625" style="0" customWidth="1"/>
    <col min="10" max="10" width="10.75390625" style="0" customWidth="1"/>
  </cols>
  <sheetData>
    <row r="1" spans="1:3" ht="30">
      <c r="A1" s="34" t="s">
        <v>87</v>
      </c>
      <c r="B1" s="34"/>
      <c r="C1" s="34"/>
    </row>
    <row r="3" spans="1:3" ht="12.75">
      <c r="A3" s="25" t="str">
        <f>'Startovní listina'!A3</f>
        <v>konaného dne 23.08.2015 v Sušici</v>
      </c>
      <c r="B3" s="25"/>
      <c r="C3" s="25"/>
    </row>
    <row r="5" spans="1:10" ht="12.75">
      <c r="A5" s="35" t="s">
        <v>84</v>
      </c>
      <c r="B5" s="50" t="s">
        <v>88</v>
      </c>
      <c r="C5" s="36" t="s">
        <v>5</v>
      </c>
      <c r="D5" s="36" t="s">
        <v>6</v>
      </c>
      <c r="E5" s="36" t="s">
        <v>7</v>
      </c>
      <c r="F5" s="36" t="s">
        <v>89</v>
      </c>
      <c r="G5" s="51" t="s">
        <v>9</v>
      </c>
      <c r="H5" s="52" t="s">
        <v>90</v>
      </c>
      <c r="I5" s="14" t="s">
        <v>91</v>
      </c>
      <c r="J5" t="s">
        <v>92</v>
      </c>
    </row>
    <row r="6" spans="1:10" ht="12.75">
      <c r="A6" s="53">
        <v>1</v>
      </c>
      <c r="B6" s="54">
        <f>VLOOKUP(Doběh!$B7,Startovní_číslo,1,FALSE)</f>
        <v>8</v>
      </c>
      <c r="C6" s="55" t="str">
        <f>IF(VLOOKUP(Doběh!$B7,Startovní_číslo,2,FALSE)=0," ",VLOOKUP(Doběh!$B7,Startovní_číslo,2,FALSE))</f>
        <v> </v>
      </c>
      <c r="D6" s="56" t="str">
        <f>VLOOKUP(Doběh!$B7,Startovní_číslo,3,FALSE)</f>
        <v>Pavel</v>
      </c>
      <c r="E6" s="56" t="str">
        <f>VLOOKUP(Doběh!$B7,Startovní_číslo,4,FALSE)</f>
        <v>Štěpáník</v>
      </c>
      <c r="F6" s="57">
        <f>VLOOKUP(Doběh!$B7,Startovní_číslo,5,FALSE)</f>
        <v>1992</v>
      </c>
      <c r="G6" s="56" t="str">
        <f>VLOOKUP(Doběh!$B7,Startovní_číslo,6,FALSE)</f>
        <v>TJ Sušice</v>
      </c>
      <c r="H6" s="58">
        <f>Doběh!C7</f>
        <v>0.02241898148148148</v>
      </c>
      <c r="I6" t="str">
        <f>IF(F6&lt;=1955,"60 let a více",IF(AND(F6&gt;1955,F6&lt;=1965),"50 až 59",(IF(AND(F6&gt;1965,F6&lt;=1975),"40 až 49","39 a mladší"))))</f>
        <v>39 a mladší</v>
      </c>
      <c r="J6" s="14" t="str">
        <f>IF(RIGHT(E6,1)="á","žena","muž")</f>
        <v>muž</v>
      </c>
    </row>
    <row r="7" spans="1:10" ht="12.75">
      <c r="A7" s="59">
        <v>2</v>
      </c>
      <c r="B7" s="60">
        <f>VLOOKUP(Doběh!$B8,Startovní_číslo,1,FALSE)</f>
        <v>37</v>
      </c>
      <c r="C7" s="16" t="str">
        <f>IF(VLOOKUP(Doběh!$B8,Startovní_číslo,2,FALSE)=0," ",VLOOKUP(Doběh!$B8,Startovní_číslo,2,FALSE))</f>
        <v> </v>
      </c>
      <c r="D7" s="16" t="str">
        <f>VLOOKUP(Doběh!$B8,Startovní_číslo,3,FALSE)</f>
        <v>Vlastimil</v>
      </c>
      <c r="E7" s="16" t="str">
        <f>VLOOKUP(Doběh!$B8,Startovní_číslo,4,FALSE)</f>
        <v>Zwiefelhofer</v>
      </c>
      <c r="F7" s="60">
        <f>VLOOKUP(Doběh!$B8,Startovní_číslo,5,FALSE)</f>
        <v>1985</v>
      </c>
      <c r="G7" s="16" t="str">
        <f>VLOOKUP(Doběh!$B8,Startovní_číslo,6,FALSE)</f>
        <v>Atletika Klatovy</v>
      </c>
      <c r="H7" s="61">
        <f>Doběh!C8</f>
        <v>0.022708333333333334</v>
      </c>
      <c r="I7" t="str">
        <f aca="true" t="shared" si="0" ref="I7:I33">IF(F7&lt;=1955,"60 let a více",IF(AND(F7&gt;1955,F7&lt;=1965),"50 až 59",(IF(AND(F7&gt;1965,F7&lt;=1975),"40 až 49","39 a mladší"))))</f>
        <v>39 a mladší</v>
      </c>
      <c r="J7" s="14" t="str">
        <f aca="true" t="shared" si="1" ref="J7:J33">IF(RIGHT(E7,1)="á","žena","muž")</f>
        <v>muž</v>
      </c>
    </row>
    <row r="8" spans="1:10" ht="12.75">
      <c r="A8" s="59">
        <v>3</v>
      </c>
      <c r="B8" s="60">
        <f>VLOOKUP(Doběh!$B9,Startovní_číslo,1,FALSE)</f>
        <v>13</v>
      </c>
      <c r="C8" s="16" t="str">
        <f>IF(VLOOKUP(Doběh!$B9,Startovní_číslo,2,FALSE)=0," ",VLOOKUP(Doběh!$B9,Startovní_číslo,2,FALSE))</f>
        <v> </v>
      </c>
      <c r="D8" s="16" t="str">
        <f>VLOOKUP(Doběh!$B9,Startovní_číslo,3,FALSE)</f>
        <v>Jan </v>
      </c>
      <c r="E8" s="16" t="str">
        <f>VLOOKUP(Doběh!$B9,Startovní_číslo,4,FALSE)</f>
        <v>Juráš</v>
      </c>
      <c r="F8" s="60">
        <f>VLOOKUP(Doběh!$B9,Startovní_číslo,5,FALSE)</f>
        <v>1984</v>
      </c>
      <c r="G8" s="16" t="str">
        <f>VLOOKUP(Doběh!$B9,Startovní_číslo,6,FALSE)</f>
        <v>Vegen runners Strakonice</v>
      </c>
      <c r="H8" s="61">
        <f>Doběh!C9</f>
        <v>0.023206018518518515</v>
      </c>
      <c r="I8" t="str">
        <f t="shared" si="0"/>
        <v>39 a mladší</v>
      </c>
      <c r="J8" s="14" t="str">
        <f t="shared" si="1"/>
        <v>muž</v>
      </c>
    </row>
    <row r="9" spans="1:10" ht="12.75">
      <c r="A9" s="59">
        <v>4</v>
      </c>
      <c r="B9" s="60">
        <f>VLOOKUP(Doběh!$B10,Startovní_číslo,1,FALSE)</f>
        <v>30</v>
      </c>
      <c r="C9" s="16" t="str">
        <f>IF(VLOOKUP(Doběh!$B10,Startovní_číslo,2,FALSE)=0," ",VLOOKUP(Doběh!$B10,Startovní_číslo,2,FALSE))</f>
        <v> </v>
      </c>
      <c r="D9" s="16" t="str">
        <f>VLOOKUP(Doběh!$B10,Startovní_číslo,3,FALSE)</f>
        <v>Ondřej</v>
      </c>
      <c r="E9" s="16" t="str">
        <f>VLOOKUP(Doběh!$B10,Startovní_číslo,4,FALSE)</f>
        <v>Teska</v>
      </c>
      <c r="F9" s="60">
        <f>VLOOKUP(Doběh!$B10,Startovní_číslo,5,FALSE)</f>
        <v>1986</v>
      </c>
      <c r="G9" s="16" t="str">
        <f>VLOOKUP(Doběh!$B10,Startovní_číslo,6,FALSE)</f>
        <v>LČR Klatovy</v>
      </c>
      <c r="H9" s="61">
        <f>Doběh!C10</f>
        <v>0.023287037037037037</v>
      </c>
      <c r="I9" t="str">
        <f t="shared" si="0"/>
        <v>39 a mladší</v>
      </c>
      <c r="J9" s="14" t="str">
        <f t="shared" si="1"/>
        <v>muž</v>
      </c>
    </row>
    <row r="10" spans="1:10" ht="12.75">
      <c r="A10" s="59">
        <v>5</v>
      </c>
      <c r="B10" s="60">
        <f>VLOOKUP(Doběh!$B11,Startovní_číslo,1,FALSE)</f>
        <v>34</v>
      </c>
      <c r="C10" s="16" t="str">
        <f>IF(VLOOKUP(Doběh!$B11,Startovní_číslo,2,FALSE)=0," ",VLOOKUP(Doběh!$B11,Startovní_číslo,2,FALSE))</f>
        <v> </v>
      </c>
      <c r="D10" s="16" t="str">
        <f>VLOOKUP(Doběh!$B11,Startovní_číslo,3,FALSE)</f>
        <v>Tomáš</v>
      </c>
      <c r="E10" s="16" t="str">
        <f>VLOOKUP(Doběh!$B11,Startovní_číslo,4,FALSE)</f>
        <v>Görner</v>
      </c>
      <c r="F10" s="60">
        <f>VLOOKUP(Doběh!$B11,Startovní_číslo,5,FALSE)</f>
        <v>1981</v>
      </c>
      <c r="G10" s="16" t="str">
        <f>VLOOKUP(Doběh!$B11,Startovní_číslo,6,FALSE)</f>
        <v>Atletika Klatovy</v>
      </c>
      <c r="H10" s="61">
        <f>Doběh!C11</f>
        <v>0.023506944444444445</v>
      </c>
      <c r="I10" t="str">
        <f t="shared" si="0"/>
        <v>39 a mladší</v>
      </c>
      <c r="J10" s="14" t="str">
        <f t="shared" si="1"/>
        <v>muž</v>
      </c>
    </row>
    <row r="11" spans="1:10" ht="12.75">
      <c r="A11" s="59">
        <v>6</v>
      </c>
      <c r="B11" s="60">
        <f>VLOOKUP(Doběh!$B12,Startovní_číslo,1,FALSE)</f>
        <v>21</v>
      </c>
      <c r="C11" s="16" t="str">
        <f>IF(VLOOKUP(Doběh!$B12,Startovní_číslo,2,FALSE)=0," ",VLOOKUP(Doběh!$B12,Startovní_číslo,2,FALSE))</f>
        <v> </v>
      </c>
      <c r="D11" s="16" t="str">
        <f>VLOOKUP(Doběh!$B12,Startovní_číslo,3,FALSE)</f>
        <v>Radek</v>
      </c>
      <c r="E11" s="16" t="str">
        <f>VLOOKUP(Doběh!$B12,Startovní_číslo,4,FALSE)</f>
        <v>Valíček</v>
      </c>
      <c r="F11" s="60">
        <f>VLOOKUP(Doběh!$B12,Startovní_číslo,5,FALSE)</f>
        <v>1974</v>
      </c>
      <c r="G11" s="16" t="str">
        <f>VLOOKUP(Doběh!$B12,Startovní_číslo,6,FALSE)</f>
        <v>Osek - Hasiči</v>
      </c>
      <c r="H11" s="61">
        <f>Doběh!C12</f>
        <v>0.024166666666666666</v>
      </c>
      <c r="I11" t="str">
        <f t="shared" si="0"/>
        <v>40 až 49</v>
      </c>
      <c r="J11" s="14" t="str">
        <f t="shared" si="1"/>
        <v>muž</v>
      </c>
    </row>
    <row r="12" spans="1:10" ht="12.75">
      <c r="A12" s="59">
        <v>7</v>
      </c>
      <c r="B12" s="60">
        <f>VLOOKUP(Doběh!$B13,Startovní_číslo,1,FALSE)</f>
        <v>29</v>
      </c>
      <c r="C12" s="16" t="str">
        <f>IF(VLOOKUP(Doběh!$B13,Startovní_číslo,2,FALSE)=0," ",VLOOKUP(Doběh!$B13,Startovní_číslo,2,FALSE))</f>
        <v> </v>
      </c>
      <c r="D12" s="16" t="str">
        <f>VLOOKUP(Doběh!$B13,Startovní_číslo,3,FALSE)</f>
        <v>František</v>
      </c>
      <c r="E12" s="16" t="str">
        <f>VLOOKUP(Doběh!$B13,Startovní_číslo,4,FALSE)</f>
        <v>Šika</v>
      </c>
      <c r="F12" s="60">
        <f>VLOOKUP(Doběh!$B13,Startovní_číslo,5,FALSE)</f>
        <v>1959</v>
      </c>
      <c r="G12" s="16" t="str">
        <f>VLOOKUP(Doběh!$B13,Startovní_číslo,6,FALSE)</f>
        <v>AC TRIAL Plzeň</v>
      </c>
      <c r="H12" s="61">
        <f>Doběh!C13</f>
        <v>0.02440972222222222</v>
      </c>
      <c r="I12" t="str">
        <f t="shared" si="0"/>
        <v>50 až 59</v>
      </c>
      <c r="J12" s="14" t="str">
        <f t="shared" si="1"/>
        <v>muž</v>
      </c>
    </row>
    <row r="13" spans="1:10" ht="12.75">
      <c r="A13" s="59">
        <v>8</v>
      </c>
      <c r="B13" s="60">
        <f>VLOOKUP(Doběh!$B14,Startovní_číslo,1,FALSE)</f>
        <v>16</v>
      </c>
      <c r="C13" s="16" t="str">
        <f>IF(VLOOKUP(Doběh!$B14,Startovní_číslo,2,FALSE)=0," ",VLOOKUP(Doběh!$B14,Startovní_číslo,2,FALSE))</f>
        <v> </v>
      </c>
      <c r="D13" s="16" t="str">
        <f>VLOOKUP(Doběh!$B14,Startovní_číslo,3,FALSE)</f>
        <v>Martin</v>
      </c>
      <c r="E13" s="16" t="str">
        <f>VLOOKUP(Doběh!$B14,Startovní_číslo,4,FALSE)</f>
        <v>Fürbach</v>
      </c>
      <c r="F13" s="60">
        <f>VLOOKUP(Doběh!$B14,Startovní_číslo,5,FALSE)</f>
        <v>1975</v>
      </c>
      <c r="G13" s="16" t="str">
        <f>VLOOKUP(Doběh!$B14,Startovní_číslo,6,FALSE)</f>
        <v>Strakonice</v>
      </c>
      <c r="H13" s="61">
        <f>Doběh!C14</f>
        <v>0.02476851851851852</v>
      </c>
      <c r="I13" t="str">
        <f t="shared" si="0"/>
        <v>40 až 49</v>
      </c>
      <c r="J13" s="14" t="str">
        <f t="shared" si="1"/>
        <v>muž</v>
      </c>
    </row>
    <row r="14" spans="1:10" ht="12.75">
      <c r="A14" s="59">
        <v>9</v>
      </c>
      <c r="B14" s="60">
        <f>VLOOKUP(Doběh!$B15,Startovní_číslo,1,FALSE)</f>
        <v>18</v>
      </c>
      <c r="C14" s="16" t="str">
        <f>IF(VLOOKUP(Doběh!$B15,Startovní_číslo,2,FALSE)=0," ",VLOOKUP(Doběh!$B15,Startovní_číslo,2,FALSE))</f>
        <v> </v>
      </c>
      <c r="D14" s="16" t="str">
        <f>VLOOKUP(Doběh!$B15,Startovní_číslo,3,FALSE)</f>
        <v>Milan</v>
      </c>
      <c r="E14" s="16" t="str">
        <f>VLOOKUP(Doběh!$B15,Startovní_číslo,4,FALSE)</f>
        <v>Pavlovič</v>
      </c>
      <c r="F14" s="60">
        <f>VLOOKUP(Doběh!$B15,Startovní_číslo,5,FALSE)</f>
        <v>1970</v>
      </c>
      <c r="G14" s="16" t="str">
        <f>VLOOKUP(Doběh!$B15,Startovní_číslo,6,FALSE)</f>
        <v>AC Mnichov</v>
      </c>
      <c r="H14" s="61">
        <f>Doběh!C15</f>
        <v>0.025520833333333336</v>
      </c>
      <c r="I14" t="str">
        <f t="shared" si="0"/>
        <v>40 až 49</v>
      </c>
      <c r="J14" s="14" t="str">
        <f t="shared" si="1"/>
        <v>muž</v>
      </c>
    </row>
    <row r="15" spans="1:10" ht="12.75">
      <c r="A15" s="59">
        <v>10</v>
      </c>
      <c r="B15" s="60">
        <f>VLOOKUP(Doběh!$B16,Startovní_číslo,1,FALSE)</f>
        <v>33</v>
      </c>
      <c r="C15" s="16" t="str">
        <f>IF(VLOOKUP(Doběh!$B16,Startovní_číslo,2,FALSE)=0," ",VLOOKUP(Doběh!$B16,Startovní_číslo,2,FALSE))</f>
        <v> </v>
      </c>
      <c r="D15" s="16" t="str">
        <f>VLOOKUP(Doběh!$B16,Startovní_číslo,3,FALSE)</f>
        <v>David</v>
      </c>
      <c r="E15" s="16" t="str">
        <f>VLOOKUP(Doběh!$B16,Startovní_číslo,4,FALSE)</f>
        <v>Janda</v>
      </c>
      <c r="F15" s="60">
        <f>VLOOKUP(Doběh!$B16,Startovní_číslo,5,FALSE)</f>
        <v>1980</v>
      </c>
      <c r="G15" s="16" t="str">
        <f>VLOOKUP(Doběh!$B16,Startovní_číslo,6,FALSE)</f>
        <v>SDH Malá Víska</v>
      </c>
      <c r="H15" s="61">
        <f>Doběh!C16</f>
        <v>0.025613425925925925</v>
      </c>
      <c r="I15" t="str">
        <f t="shared" si="0"/>
        <v>39 a mladší</v>
      </c>
      <c r="J15" s="14" t="str">
        <f t="shared" si="1"/>
        <v>muž</v>
      </c>
    </row>
    <row r="16" spans="1:10" ht="12.75">
      <c r="A16" s="59">
        <v>11</v>
      </c>
      <c r="B16" s="60">
        <f>VLOOKUP(Doběh!$B17,Startovní_číslo,1,FALSE)</f>
        <v>35</v>
      </c>
      <c r="C16" s="16" t="str">
        <f>IF(VLOOKUP(Doběh!$B17,Startovní_číslo,2,FALSE)=0," ",VLOOKUP(Doběh!$B17,Startovní_číslo,2,FALSE))</f>
        <v> </v>
      </c>
      <c r="D16" s="16" t="str">
        <f>VLOOKUP(Doběh!$B17,Startovní_číslo,3,FALSE)</f>
        <v>Petra</v>
      </c>
      <c r="E16" s="16" t="str">
        <f>VLOOKUP(Doběh!$B17,Startovní_číslo,4,FALSE)</f>
        <v>Kaviová</v>
      </c>
      <c r="F16" s="60">
        <f>VLOOKUP(Doběh!$B17,Startovní_číslo,5,FALSE)</f>
        <v>1988</v>
      </c>
      <c r="G16" s="16" t="str">
        <f>VLOOKUP(Doběh!$B17,Startovní_číslo,6,FALSE)</f>
        <v>Atletika Klatovy</v>
      </c>
      <c r="H16" s="61">
        <f>Doběh!C17</f>
        <v>0.025879629629629627</v>
      </c>
      <c r="I16" t="str">
        <f t="shared" si="0"/>
        <v>39 a mladší</v>
      </c>
      <c r="J16" s="14" t="str">
        <f t="shared" si="1"/>
        <v>žena</v>
      </c>
    </row>
    <row r="17" spans="1:10" ht="12.75">
      <c r="A17" s="59">
        <v>12</v>
      </c>
      <c r="B17" s="60">
        <f>VLOOKUP(Doběh!$B18,Startovní_číslo,1,FALSE)</f>
        <v>77</v>
      </c>
      <c r="C17" s="16" t="str">
        <f>IF(VLOOKUP(Doběh!$B18,Startovní_číslo,2,FALSE)=0," ",VLOOKUP(Doběh!$B18,Startovní_číslo,2,FALSE))</f>
        <v> </v>
      </c>
      <c r="D17" s="16" t="str">
        <f>VLOOKUP(Doběh!$B18,Startovní_číslo,3,FALSE)</f>
        <v>Karel</v>
      </c>
      <c r="E17" s="16" t="str">
        <f>VLOOKUP(Doběh!$B18,Startovní_číslo,4,FALSE)</f>
        <v>Voráček</v>
      </c>
      <c r="F17" s="60">
        <f>VLOOKUP(Doběh!$B18,Startovní_číslo,5,FALSE)</f>
        <v>1963</v>
      </c>
      <c r="G17" s="16" t="str">
        <f>VLOOKUP(Doběh!$B18,Startovní_číslo,6,FALSE)</f>
        <v>Sokol Dolany</v>
      </c>
      <c r="H17" s="61">
        <f>Doběh!C18</f>
        <v>0.026226851851851852</v>
      </c>
      <c r="I17" t="str">
        <f t="shared" si="0"/>
        <v>50 až 59</v>
      </c>
      <c r="J17" s="14" t="str">
        <f t="shared" si="1"/>
        <v>muž</v>
      </c>
    </row>
    <row r="18" spans="1:10" ht="12.75">
      <c r="A18" s="59">
        <v>13</v>
      </c>
      <c r="B18" s="60">
        <f>VLOOKUP(Doběh!$B19,Startovní_číslo,1,FALSE)</f>
        <v>39</v>
      </c>
      <c r="C18" s="16" t="str">
        <f>IF(VLOOKUP(Doběh!$B19,Startovní_číslo,2,FALSE)=0," ",VLOOKUP(Doběh!$B19,Startovní_číslo,2,FALSE))</f>
        <v> </v>
      </c>
      <c r="D18" s="16" t="str">
        <f>VLOOKUP(Doběh!$B19,Startovní_číslo,3,FALSE)</f>
        <v>Bára</v>
      </c>
      <c r="E18" s="16" t="str">
        <f>VLOOKUP(Doběh!$B19,Startovní_číslo,4,FALSE)</f>
        <v>Placatková</v>
      </c>
      <c r="F18" s="60">
        <f>VLOOKUP(Doběh!$B19,Startovní_číslo,5,FALSE)</f>
        <v>2000</v>
      </c>
      <c r="G18" s="16" t="str">
        <f>VLOOKUP(Doběh!$B19,Startovní_číslo,6,FALSE)</f>
        <v>SK Sporting Příbram</v>
      </c>
      <c r="H18" s="61">
        <f>Doběh!C19</f>
        <v>0.02646990740740741</v>
      </c>
      <c r="I18" t="str">
        <f t="shared" si="0"/>
        <v>39 a mladší</v>
      </c>
      <c r="J18" s="14" t="str">
        <f t="shared" si="1"/>
        <v>žena</v>
      </c>
    </row>
    <row r="19" spans="1:10" ht="12.75">
      <c r="A19" s="59">
        <v>14</v>
      </c>
      <c r="B19" s="60">
        <f>VLOOKUP(Doběh!$B20,Startovní_číslo,1,FALSE)</f>
        <v>17</v>
      </c>
      <c r="C19" s="16" t="str">
        <f>IF(VLOOKUP(Doběh!$B20,Startovní_číslo,2,FALSE)=0," ",VLOOKUP(Doběh!$B20,Startovní_číslo,2,FALSE))</f>
        <v> </v>
      </c>
      <c r="D19" s="16" t="str">
        <f>VLOOKUP(Doběh!$B20,Startovní_číslo,3,FALSE)</f>
        <v>Milan</v>
      </c>
      <c r="E19" s="16" t="str">
        <f>VLOOKUP(Doběh!$B20,Startovní_číslo,4,FALSE)</f>
        <v>Lukačišin</v>
      </c>
      <c r="F19" s="60">
        <f>VLOOKUP(Doběh!$B20,Startovní_číslo,5,FALSE)</f>
        <v>1955</v>
      </c>
      <c r="G19" s="16" t="str">
        <f>VLOOKUP(Doběh!$B20,Startovní_číslo,6,FALSE)</f>
        <v>CKS Malát</v>
      </c>
      <c r="H19" s="61">
        <f>Doběh!C20</f>
        <v>0.026550925925925926</v>
      </c>
      <c r="I19" t="str">
        <f t="shared" si="0"/>
        <v>60 let a více</v>
      </c>
      <c r="J19" s="14" t="str">
        <f t="shared" si="1"/>
        <v>muž</v>
      </c>
    </row>
    <row r="20" spans="1:10" ht="12.75">
      <c r="A20" s="59">
        <v>15</v>
      </c>
      <c r="B20" s="60">
        <f>VLOOKUP(Doběh!$B21,Startovní_číslo,1,FALSE)</f>
        <v>24</v>
      </c>
      <c r="C20" s="16" t="str">
        <f>IF(VLOOKUP(Doběh!$B21,Startovní_číslo,2,FALSE)=0," ",VLOOKUP(Doběh!$B21,Startovní_číslo,2,FALSE))</f>
        <v> </v>
      </c>
      <c r="D20" s="16" t="str">
        <f>VLOOKUP(Doběh!$B21,Startovní_číslo,3,FALSE)</f>
        <v>Zdeněk</v>
      </c>
      <c r="E20" s="16" t="str">
        <f>VLOOKUP(Doběh!$B21,Startovní_číslo,4,FALSE)</f>
        <v>Rus</v>
      </c>
      <c r="F20" s="60">
        <f>VLOOKUP(Doběh!$B21,Startovní_číslo,5,FALSE)</f>
        <v>1952</v>
      </c>
      <c r="G20" s="16" t="str">
        <f>VLOOKUP(Doběh!$B21,Startovní_číslo,6,FALSE)</f>
        <v>KTČ Nýrsko</v>
      </c>
      <c r="H20" s="61">
        <f>Doběh!C21</f>
        <v>0.026828703703703702</v>
      </c>
      <c r="I20" t="str">
        <f t="shared" si="0"/>
        <v>60 let a více</v>
      </c>
      <c r="J20" s="14" t="str">
        <f t="shared" si="1"/>
        <v>muž</v>
      </c>
    </row>
    <row r="21" spans="1:10" ht="12.75">
      <c r="A21" s="59">
        <v>16</v>
      </c>
      <c r="B21" s="60">
        <f>VLOOKUP(Doběh!$B22,Startovní_číslo,1,FALSE)</f>
        <v>22</v>
      </c>
      <c r="C21" s="16" t="str">
        <f>IF(VLOOKUP(Doběh!$B22,Startovní_číslo,2,FALSE)=0," ",VLOOKUP(Doběh!$B22,Startovní_číslo,2,FALSE))</f>
        <v> </v>
      </c>
      <c r="D21" s="16" t="str">
        <f>VLOOKUP(Doběh!$B22,Startovní_číslo,3,FALSE)</f>
        <v>Jaroslav </v>
      </c>
      <c r="E21" s="16" t="str">
        <f>VLOOKUP(Doběh!$B22,Startovní_číslo,4,FALSE)</f>
        <v>Pudil</v>
      </c>
      <c r="F21" s="60">
        <f>VLOOKUP(Doběh!$B22,Startovní_číslo,5,FALSE)</f>
        <v>1961</v>
      </c>
      <c r="G21" s="16" t="str">
        <f>VLOOKUP(Doběh!$B22,Startovní_číslo,6,FALSE)</f>
        <v>M2 Sport Bečvář Strakonice</v>
      </c>
      <c r="H21" s="61">
        <f>Doběh!C22</f>
        <v>0.026898148148148147</v>
      </c>
      <c r="I21" t="str">
        <f t="shared" si="0"/>
        <v>50 až 59</v>
      </c>
      <c r="J21" s="14" t="str">
        <f t="shared" si="1"/>
        <v>muž</v>
      </c>
    </row>
    <row r="22" spans="1:10" ht="12.75">
      <c r="A22" s="59">
        <v>17</v>
      </c>
      <c r="B22" s="60">
        <f>VLOOKUP(Doběh!$B23,Startovní_číslo,1,FALSE)</f>
        <v>23</v>
      </c>
      <c r="C22" s="16" t="str">
        <f>IF(VLOOKUP(Doběh!$B23,Startovní_číslo,2,FALSE)=0," ",VLOOKUP(Doběh!$B23,Startovní_číslo,2,FALSE))</f>
        <v> </v>
      </c>
      <c r="D22" s="16" t="str">
        <f>VLOOKUP(Doběh!$B23,Startovní_číslo,3,FALSE)</f>
        <v>Václav</v>
      </c>
      <c r="E22" s="16" t="str">
        <f>VLOOKUP(Doběh!$B23,Startovní_číslo,4,FALSE)</f>
        <v>Valíček</v>
      </c>
      <c r="F22" s="60">
        <f>VLOOKUP(Doběh!$B23,Startovní_číslo,5,FALSE)</f>
        <v>1950</v>
      </c>
      <c r="G22" s="16" t="str">
        <f>VLOOKUP(Doběh!$B23,Startovní_číslo,6,FALSE)</f>
        <v>ČZ Strakonice</v>
      </c>
      <c r="H22" s="61">
        <f>Doběh!C23</f>
        <v>0.027083333333333334</v>
      </c>
      <c r="I22" t="str">
        <f t="shared" si="0"/>
        <v>60 let a více</v>
      </c>
      <c r="J22" s="14" t="str">
        <f t="shared" si="1"/>
        <v>muž</v>
      </c>
    </row>
    <row r="23" spans="1:10" ht="12.75">
      <c r="A23" s="59">
        <v>18</v>
      </c>
      <c r="B23" s="60">
        <f>VLOOKUP(Doběh!$B24,Startovní_číslo,1,FALSE)</f>
        <v>27</v>
      </c>
      <c r="C23" s="16" t="str">
        <f>IF(VLOOKUP(Doběh!$B24,Startovní_číslo,2,FALSE)=0," ",VLOOKUP(Doběh!$B24,Startovní_číslo,2,FALSE))</f>
        <v> </v>
      </c>
      <c r="D23" s="16" t="str">
        <f>VLOOKUP(Doběh!$B24,Startovní_číslo,3,FALSE)</f>
        <v>Jiří</v>
      </c>
      <c r="E23" s="16" t="str">
        <f>VLOOKUP(Doběh!$B24,Startovní_číslo,4,FALSE)</f>
        <v>Valík</v>
      </c>
      <c r="F23" s="60">
        <f>VLOOKUP(Doběh!$B24,Startovní_číslo,5,FALSE)</f>
        <v>1978</v>
      </c>
      <c r="G23" s="16" t="str">
        <f>VLOOKUP(Doběh!$B24,Startovní_číslo,6,FALSE)</f>
        <v>TJ Sušice</v>
      </c>
      <c r="H23" s="61">
        <f>Doběh!C24</f>
        <v>0.027291666666666662</v>
      </c>
      <c r="I23" t="str">
        <f t="shared" si="0"/>
        <v>39 a mladší</v>
      </c>
      <c r="J23" s="14" t="str">
        <f t="shared" si="1"/>
        <v>muž</v>
      </c>
    </row>
    <row r="24" spans="1:10" ht="12.75">
      <c r="A24" s="59">
        <v>19</v>
      </c>
      <c r="B24" s="60">
        <f>VLOOKUP(Doběh!$B25,Startovní_číslo,1,FALSE)</f>
        <v>36</v>
      </c>
      <c r="C24" s="16" t="str">
        <f>IF(VLOOKUP(Doběh!$B25,Startovní_číslo,2,FALSE)=0," ",VLOOKUP(Doběh!$B25,Startovní_číslo,2,FALSE))</f>
        <v> </v>
      </c>
      <c r="D24" s="16" t="str">
        <f>VLOOKUP(Doběh!$B25,Startovní_číslo,3,FALSE)</f>
        <v>Petr </v>
      </c>
      <c r="E24" s="16" t="str">
        <f>VLOOKUP(Doběh!$B25,Startovní_číslo,4,FALSE)</f>
        <v>Mecner</v>
      </c>
      <c r="F24" s="60">
        <f>VLOOKUP(Doběh!$B25,Startovní_číslo,5,FALSE)</f>
        <v>1985</v>
      </c>
      <c r="G24" s="16" t="str">
        <f>VLOOKUP(Doběh!$B25,Startovní_číslo,6,FALSE)</f>
        <v>Atletika Klatovy</v>
      </c>
      <c r="H24" s="61">
        <f>Doběh!C25</f>
        <v>0.02800925925925926</v>
      </c>
      <c r="I24" t="str">
        <f t="shared" si="0"/>
        <v>39 a mladší</v>
      </c>
      <c r="J24" s="14" t="str">
        <f t="shared" si="1"/>
        <v>muž</v>
      </c>
    </row>
    <row r="25" spans="1:10" ht="12.75">
      <c r="A25" s="59">
        <v>20</v>
      </c>
      <c r="B25" s="60">
        <f>VLOOKUP(Doběh!$B26,Startovní_číslo,1,FALSE)</f>
        <v>31</v>
      </c>
      <c r="C25" s="16" t="str">
        <f>IF(VLOOKUP(Doběh!$B26,Startovní_číslo,2,FALSE)=0," ",VLOOKUP(Doběh!$B26,Startovní_číslo,2,FALSE))</f>
        <v> </v>
      </c>
      <c r="D25" s="16" t="str">
        <f>VLOOKUP(Doběh!$B26,Startovní_číslo,3,FALSE)</f>
        <v>Milan</v>
      </c>
      <c r="E25" s="16" t="str">
        <f>VLOOKUP(Doběh!$B26,Startovní_číslo,4,FALSE)</f>
        <v>Pruner</v>
      </c>
      <c r="F25" s="60">
        <f>VLOOKUP(Doběh!$B26,Startovní_číslo,5,FALSE)</f>
        <v>1979</v>
      </c>
      <c r="G25" s="16" t="str">
        <f>VLOOKUP(Doběh!$B26,Startovní_číslo,6,FALSE)</f>
        <v>Arbo Velhartice</v>
      </c>
      <c r="H25" s="61">
        <f>Doběh!C26</f>
        <v>0.028136574074074074</v>
      </c>
      <c r="I25" t="str">
        <f t="shared" si="0"/>
        <v>39 a mladší</v>
      </c>
      <c r="J25" s="14" t="str">
        <f t="shared" si="1"/>
        <v>muž</v>
      </c>
    </row>
    <row r="26" spans="1:10" ht="12.75">
      <c r="A26" s="59">
        <v>21</v>
      </c>
      <c r="B26" s="60">
        <f>VLOOKUP(Doběh!$B27,Startovní_číslo,1,FALSE)</f>
        <v>57</v>
      </c>
      <c r="C26" s="16" t="str">
        <f>IF(VLOOKUP(Doběh!$B27,Startovní_číslo,2,FALSE)=0," ",VLOOKUP(Doběh!$B27,Startovní_číslo,2,FALSE))</f>
        <v> </v>
      </c>
      <c r="D26" s="16" t="str">
        <f>VLOOKUP(Doběh!$B27,Startovní_číslo,3,FALSE)</f>
        <v>František</v>
      </c>
      <c r="E26" s="16" t="str">
        <f>VLOOKUP(Doběh!$B27,Startovní_číslo,4,FALSE)</f>
        <v>Kukaň</v>
      </c>
      <c r="F26" s="60">
        <f>VLOOKUP(Doběh!$B27,Startovní_číslo,5,FALSE)</f>
        <v>1961</v>
      </c>
      <c r="G26" s="16" t="str">
        <f>VLOOKUP(Doběh!$B27,Startovní_číslo,6,FALSE)</f>
        <v>GAMA Železná Ruda</v>
      </c>
      <c r="H26" s="61">
        <f>Doběh!C27</f>
        <v>0.029976851851851852</v>
      </c>
      <c r="I26" t="str">
        <f t="shared" si="0"/>
        <v>50 až 59</v>
      </c>
      <c r="J26" s="14" t="str">
        <f t="shared" si="1"/>
        <v>muž</v>
      </c>
    </row>
    <row r="27" spans="1:10" ht="12.75">
      <c r="A27" s="59">
        <v>22</v>
      </c>
      <c r="B27" s="60">
        <f>VLOOKUP(Doběh!$B28,Startovní_číslo,1,FALSE)</f>
        <v>19</v>
      </c>
      <c r="C27" s="16" t="str">
        <f>IF(VLOOKUP(Doběh!$B28,Startovní_číslo,2,FALSE)=0," ",VLOOKUP(Doběh!$B28,Startovní_číslo,2,FALSE))</f>
        <v> </v>
      </c>
      <c r="D27" s="16" t="str">
        <f>VLOOKUP(Doběh!$B28,Startovní_číslo,3,FALSE)</f>
        <v>Ivana</v>
      </c>
      <c r="E27" s="16" t="str">
        <f>VLOOKUP(Doběh!$B28,Startovní_číslo,4,FALSE)</f>
        <v>Machová</v>
      </c>
      <c r="F27" s="60">
        <f>VLOOKUP(Doběh!$B28,Startovní_číslo,5,FALSE)</f>
        <v>1969</v>
      </c>
      <c r="G27" s="16" t="str">
        <f>VLOOKUP(Doběh!$B28,Startovní_číslo,6,FALSE)</f>
        <v>Fit Body Klatovy</v>
      </c>
      <c r="H27" s="61">
        <f>Doběh!C28</f>
        <v>0.030752314814814816</v>
      </c>
      <c r="I27" t="str">
        <f t="shared" si="0"/>
        <v>40 až 49</v>
      </c>
      <c r="J27" s="14" t="str">
        <f t="shared" si="1"/>
        <v>žena</v>
      </c>
    </row>
    <row r="28" spans="1:10" ht="12.75">
      <c r="A28" s="59">
        <v>23</v>
      </c>
      <c r="B28" s="60">
        <f>VLOOKUP(Doběh!$B29,Startovní_číslo,1,FALSE)</f>
        <v>40</v>
      </c>
      <c r="C28" s="16" t="str">
        <f>IF(VLOOKUP(Doběh!$B29,Startovní_číslo,2,FALSE)=0," ",VLOOKUP(Doběh!$B29,Startovní_číslo,2,FALSE))</f>
        <v> </v>
      </c>
      <c r="D28" s="16" t="str">
        <f>VLOOKUP(Doběh!$B29,Startovní_číslo,3,FALSE)</f>
        <v>Stanislav</v>
      </c>
      <c r="E28" s="16" t="str">
        <f>VLOOKUP(Doběh!$B29,Startovní_číslo,4,FALSE)</f>
        <v>Placatka</v>
      </c>
      <c r="F28" s="60">
        <f>VLOOKUP(Doběh!$B29,Startovní_číslo,5,FALSE)</f>
        <v>1969</v>
      </c>
      <c r="G28" s="16" t="str">
        <f>VLOOKUP(Doběh!$B29,Startovní_číslo,6,FALSE)</f>
        <v>Příbram</v>
      </c>
      <c r="H28" s="61">
        <f>Doběh!C29</f>
        <v>0.03085648148148148</v>
      </c>
      <c r="I28" t="str">
        <f t="shared" si="0"/>
        <v>40 až 49</v>
      </c>
      <c r="J28" s="14" t="str">
        <f t="shared" si="1"/>
        <v>muž</v>
      </c>
    </row>
    <row r="29" spans="1:10" ht="12.75">
      <c r="A29" s="59">
        <v>24</v>
      </c>
      <c r="B29" s="60">
        <f>VLOOKUP(Doběh!$B30,Startovní_číslo,1,FALSE)</f>
        <v>26</v>
      </c>
      <c r="C29" s="16" t="str">
        <f>IF(VLOOKUP(Doběh!$B30,Startovní_číslo,2,FALSE)=0," ",VLOOKUP(Doběh!$B30,Startovní_číslo,2,FALSE))</f>
        <v> </v>
      </c>
      <c r="D29" s="16" t="str">
        <f>VLOOKUP(Doběh!$B30,Startovní_číslo,3,FALSE)</f>
        <v>Pavel</v>
      </c>
      <c r="E29" s="16" t="str">
        <f>VLOOKUP(Doběh!$B30,Startovní_číslo,4,FALSE)</f>
        <v>Valeš</v>
      </c>
      <c r="F29" s="60">
        <f>VLOOKUP(Doběh!$B30,Startovní_číslo,5,FALSE)</f>
        <v>1964</v>
      </c>
      <c r="G29" s="16" t="str">
        <f>VLOOKUP(Doběh!$B30,Startovní_číslo,6,FALSE)</f>
        <v>NEJ Žihobce</v>
      </c>
      <c r="H29" s="61">
        <f>Doběh!C30</f>
        <v>0.030879629629629632</v>
      </c>
      <c r="I29" t="str">
        <f t="shared" si="0"/>
        <v>50 až 59</v>
      </c>
      <c r="J29" s="14" t="str">
        <f t="shared" si="1"/>
        <v>muž</v>
      </c>
    </row>
    <row r="30" spans="1:10" ht="12.75">
      <c r="A30" s="59">
        <v>25</v>
      </c>
      <c r="B30" s="60">
        <f>VLOOKUP(Doběh!$B31,Startovní_číslo,1,FALSE)</f>
        <v>25</v>
      </c>
      <c r="C30" s="16" t="str">
        <f>IF(VLOOKUP(Doběh!$B31,Startovní_číslo,2,FALSE)=0," ",VLOOKUP(Doběh!$B31,Startovní_číslo,2,FALSE))</f>
        <v> </v>
      </c>
      <c r="D30" s="16" t="str">
        <f>VLOOKUP(Doběh!$B31,Startovní_číslo,3,FALSE)</f>
        <v>Hana</v>
      </c>
      <c r="E30" s="16" t="str">
        <f>VLOOKUP(Doběh!$B31,Startovní_číslo,4,FALSE)</f>
        <v>Habartová</v>
      </c>
      <c r="F30" s="60">
        <f>VLOOKUP(Doběh!$B31,Startovní_číslo,5,FALSE)</f>
        <v>1979</v>
      </c>
      <c r="G30" s="16" t="str">
        <f>VLOOKUP(Doběh!$B31,Startovní_číslo,6,FALSE)</f>
        <v>TJ Sušice</v>
      </c>
      <c r="H30" s="61">
        <f>Doběh!C31</f>
        <v>0.03483796296296296</v>
      </c>
      <c r="I30" t="str">
        <f t="shared" si="0"/>
        <v>39 a mladší</v>
      </c>
      <c r="J30" s="14" t="str">
        <f t="shared" si="1"/>
        <v>žena</v>
      </c>
    </row>
    <row r="31" spans="1:10" ht="12.75">
      <c r="A31" s="59">
        <v>26</v>
      </c>
      <c r="B31" s="60">
        <f>VLOOKUP(Doběh!$B32,Startovní_číslo,1,FALSE)</f>
        <v>20</v>
      </c>
      <c r="C31" s="16" t="str">
        <f>IF(VLOOKUP(Doběh!$B32,Startovní_číslo,2,FALSE)=0," ",VLOOKUP(Doběh!$B32,Startovní_číslo,2,FALSE))</f>
        <v> </v>
      </c>
      <c r="D31" s="16" t="str">
        <f>VLOOKUP(Doběh!$B32,Startovní_číslo,3,FALSE)</f>
        <v>Alena </v>
      </c>
      <c r="E31" s="16" t="str">
        <f>VLOOKUP(Doběh!$B32,Startovní_číslo,4,FALSE)</f>
        <v>Pudilová</v>
      </c>
      <c r="F31" s="60">
        <f>VLOOKUP(Doběh!$B32,Startovní_číslo,5,FALSE)</f>
        <v>1961</v>
      </c>
      <c r="G31" s="16" t="str">
        <f>VLOOKUP(Doběh!$B32,Startovní_číslo,6,FALSE)</f>
        <v>M2 Sport Bečvář Strakonice</v>
      </c>
      <c r="H31" s="61">
        <f>Doběh!C32</f>
        <v>0.03733796296296296</v>
      </c>
      <c r="I31" t="str">
        <f t="shared" si="0"/>
        <v>50 až 59</v>
      </c>
      <c r="J31" s="14" t="str">
        <f t="shared" si="1"/>
        <v>žena</v>
      </c>
    </row>
    <row r="32" spans="1:10" ht="12.75">
      <c r="A32" s="59">
        <v>27</v>
      </c>
      <c r="B32" s="60">
        <f>VLOOKUP(Doběh!$B33,Startovní_číslo,1,FALSE)</f>
        <v>32</v>
      </c>
      <c r="C32" s="16" t="str">
        <f>IF(VLOOKUP(Doběh!$B33,Startovní_číslo,2,FALSE)=0," ",VLOOKUP(Doběh!$B33,Startovní_číslo,2,FALSE))</f>
        <v> </v>
      </c>
      <c r="D32" s="16" t="str">
        <f>VLOOKUP(Doběh!$B33,Startovní_číslo,3,FALSE)</f>
        <v>Petr </v>
      </c>
      <c r="E32" s="16" t="str">
        <f>VLOOKUP(Doběh!$B33,Startovní_číslo,4,FALSE)</f>
        <v>Adámek</v>
      </c>
      <c r="F32" s="60">
        <f>VLOOKUP(Doběh!$B33,Startovní_číslo,5,FALSE)</f>
        <v>1954</v>
      </c>
      <c r="G32" s="16" t="str">
        <f>VLOOKUP(Doběh!$B33,Startovní_číslo,6,FALSE)</f>
        <v>Sabo Praha</v>
      </c>
      <c r="H32" s="61">
        <f>Doběh!C33</f>
        <v>0.038657407407407404</v>
      </c>
      <c r="I32" t="str">
        <f t="shared" si="0"/>
        <v>60 let a více</v>
      </c>
      <c r="J32" s="14" t="str">
        <f t="shared" si="1"/>
        <v>muž</v>
      </c>
    </row>
    <row r="33" spans="1:10" ht="12.75">
      <c r="A33" s="62">
        <v>28</v>
      </c>
      <c r="B33" s="63">
        <f>VLOOKUP(Doběh!$B34,Startovní_číslo,1,FALSE)</f>
        <v>38</v>
      </c>
      <c r="C33" s="64" t="str">
        <f>IF(VLOOKUP(Doběh!$B34,Startovní_číslo,2,FALSE)=0," ",VLOOKUP(Doběh!$B34,Startovní_číslo,2,FALSE))</f>
        <v> </v>
      </c>
      <c r="D33" s="64" t="str">
        <f>VLOOKUP(Doběh!$B34,Startovní_číslo,3,FALSE)</f>
        <v>Daniel</v>
      </c>
      <c r="E33" s="64" t="str">
        <f>VLOOKUP(Doběh!$B34,Startovní_číslo,4,FALSE)</f>
        <v>Havel</v>
      </c>
      <c r="F33" s="63">
        <f>VLOOKUP(Doběh!$B34,Startovní_číslo,5,FALSE)</f>
        <v>2000</v>
      </c>
      <c r="G33" s="64" t="str">
        <f>VLOOKUP(Doběh!$B34,Startovní_číslo,6,FALSE)</f>
        <v>TJ Sušice</v>
      </c>
      <c r="H33" s="65">
        <f>Doběh!C34</f>
        <v>0.03893518518518519</v>
      </c>
      <c r="I33" t="str">
        <f t="shared" si="0"/>
        <v>39 a mladší</v>
      </c>
      <c r="J33" s="14" t="str">
        <f t="shared" si="1"/>
        <v>muž</v>
      </c>
    </row>
    <row r="35" spans="1:6" ht="12.75">
      <c r="A35" s="32" t="s">
        <v>82</v>
      </c>
      <c r="E35" s="33">
        <f>(ROWS(E6:E33))-(COUNTBLANK(D6:D33))</f>
        <v>28</v>
      </c>
      <c r="F35" s="33">
        <f>COUNT(F6:F33)</f>
        <v>28</v>
      </c>
    </row>
  </sheetData>
  <sheetProtection/>
  <printOptions horizontalCentered="1"/>
  <pageMargins left="0.7875" right="0.7875" top="0.7479166666666667" bottom="0.984027777777778" header="0.5118055555555556" footer="0.5118055555555556"/>
  <pageSetup fitToHeight="1" fitToWidth="1" horizontalDpi="300" verticalDpi="300" orientation="portrait" paperSize="9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zoomScale="70" zoomScaleNormal="70" zoomScalePageLayoutView="0" workbookViewId="0" topLeftCell="A1">
      <selection activeCell="H27" sqref="H27"/>
    </sheetView>
  </sheetViews>
  <sheetFormatPr defaultColWidth="9.00390625" defaultRowHeight="12.75"/>
  <cols>
    <col min="1" max="1" width="14.375" style="0" customWidth="1"/>
    <col min="2" max="2" width="17.25390625" style="0" customWidth="1"/>
    <col min="3" max="3" width="10.25390625" style="0" customWidth="1"/>
    <col min="4" max="4" width="8.75390625" style="0" customWidth="1"/>
    <col min="8" max="8" width="10.00390625" style="0" customWidth="1"/>
    <col min="9" max="9" width="22.25390625" style="0" customWidth="1"/>
    <col min="10" max="10" width="15.00390625" style="0" customWidth="1"/>
  </cols>
  <sheetData>
    <row r="1" spans="2:8" ht="26.25">
      <c r="B1" s="66" t="s">
        <v>93</v>
      </c>
      <c r="D1" s="67"/>
      <c r="H1" s="67"/>
    </row>
    <row r="2" spans="4:8" ht="12.75">
      <c r="D2" s="67"/>
      <c r="H2" s="67"/>
    </row>
    <row r="3" spans="2:8" ht="12.75">
      <c r="B3" s="25" t="str">
        <f>'Absolutní pořadí'!A3</f>
        <v>konaného dne 23.08.2015 v Sušici</v>
      </c>
      <c r="D3" s="67"/>
      <c r="H3" s="67"/>
    </row>
    <row r="5" spans="2:10" ht="12.75">
      <c r="B5" s="35" t="s">
        <v>94</v>
      </c>
      <c r="C5" s="36" t="s">
        <v>95</v>
      </c>
      <c r="D5" s="50" t="s">
        <v>88</v>
      </c>
      <c r="E5" s="68" t="s">
        <v>5</v>
      </c>
      <c r="F5" s="36" t="s">
        <v>6</v>
      </c>
      <c r="G5" s="36" t="s">
        <v>7</v>
      </c>
      <c r="H5" s="36" t="s">
        <v>96</v>
      </c>
      <c r="I5" s="69" t="s">
        <v>97</v>
      </c>
      <c r="J5" s="52" t="s">
        <v>98</v>
      </c>
    </row>
    <row r="6" spans="2:10" ht="12.75">
      <c r="B6" s="53">
        <v>1</v>
      </c>
      <c r="C6" s="70">
        <v>14</v>
      </c>
      <c r="D6" s="71">
        <v>17</v>
      </c>
      <c r="E6" s="72" t="s">
        <v>10</v>
      </c>
      <c r="F6" s="73" t="s">
        <v>20</v>
      </c>
      <c r="G6" s="73" t="s">
        <v>21</v>
      </c>
      <c r="H6" s="71">
        <v>1955</v>
      </c>
      <c r="I6" s="72" t="s">
        <v>22</v>
      </c>
      <c r="J6" s="61">
        <v>0.026550925925925926</v>
      </c>
    </row>
    <row r="7" spans="2:10" ht="12.75">
      <c r="B7" s="59">
        <v>2</v>
      </c>
      <c r="C7" s="71">
        <v>15</v>
      </c>
      <c r="D7" s="71">
        <v>24</v>
      </c>
      <c r="E7" s="71" t="s">
        <v>10</v>
      </c>
      <c r="F7" s="71" t="s">
        <v>38</v>
      </c>
      <c r="G7" s="71" t="s">
        <v>39</v>
      </c>
      <c r="H7" s="71">
        <v>1952</v>
      </c>
      <c r="I7" s="71" t="s">
        <v>40</v>
      </c>
      <c r="J7" s="61">
        <v>0.026828703703703702</v>
      </c>
    </row>
    <row r="8" spans="2:10" ht="12.75">
      <c r="B8" s="59">
        <v>3</v>
      </c>
      <c r="C8" s="71">
        <v>17</v>
      </c>
      <c r="D8" s="71">
        <v>23</v>
      </c>
      <c r="E8" s="71" t="s">
        <v>10</v>
      </c>
      <c r="F8" s="71" t="s">
        <v>36</v>
      </c>
      <c r="G8" s="71" t="s">
        <v>32</v>
      </c>
      <c r="H8" s="71">
        <v>1950</v>
      </c>
      <c r="I8" s="71" t="s">
        <v>37</v>
      </c>
      <c r="J8" s="61">
        <v>0.027083333333333334</v>
      </c>
    </row>
    <row r="9" spans="2:10" ht="12.75">
      <c r="B9" s="59">
        <v>4</v>
      </c>
      <c r="C9" s="71">
        <v>27</v>
      </c>
      <c r="D9" s="71">
        <v>32</v>
      </c>
      <c r="E9" s="71" t="s">
        <v>10</v>
      </c>
      <c r="F9" s="71" t="s">
        <v>55</v>
      </c>
      <c r="G9" s="71" t="s">
        <v>56</v>
      </c>
      <c r="H9" s="71">
        <v>1954</v>
      </c>
      <c r="I9" s="71" t="s">
        <v>57</v>
      </c>
      <c r="J9" s="61">
        <v>0.038657407407407404</v>
      </c>
    </row>
    <row r="10" spans="2:10" ht="12.75">
      <c r="B10" s="59">
        <v>5</v>
      </c>
      <c r="C10" s="71"/>
      <c r="D10" s="71"/>
      <c r="E10" s="71"/>
      <c r="F10" s="71"/>
      <c r="G10" s="71"/>
      <c r="H10" s="71"/>
      <c r="I10" s="71"/>
      <c r="J10" s="61"/>
    </row>
    <row r="11" spans="2:10" ht="12.75">
      <c r="B11" s="59">
        <v>6</v>
      </c>
      <c r="C11" s="71"/>
      <c r="D11" s="71"/>
      <c r="E11" s="71"/>
      <c r="F11" s="71"/>
      <c r="G11" s="71"/>
      <c r="H11" s="71"/>
      <c r="I11" s="71"/>
      <c r="J11" s="61"/>
    </row>
    <row r="12" spans="2:10" ht="12.75">
      <c r="B12" s="59">
        <v>7</v>
      </c>
      <c r="C12" s="71"/>
      <c r="D12" s="71"/>
      <c r="E12" s="71"/>
      <c r="F12" s="71"/>
      <c r="G12" s="71"/>
      <c r="H12" s="71"/>
      <c r="I12" s="71"/>
      <c r="J12" s="61"/>
    </row>
    <row r="13" spans="2:10" ht="12.75">
      <c r="B13" s="59">
        <v>8</v>
      </c>
      <c r="C13" s="71"/>
      <c r="D13" s="71"/>
      <c r="E13" s="71"/>
      <c r="F13" s="71"/>
      <c r="G13" s="71"/>
      <c r="H13" s="71"/>
      <c r="I13" s="71"/>
      <c r="J13" s="61"/>
    </row>
    <row r="14" spans="2:10" ht="12.75">
      <c r="B14" s="62">
        <v>9</v>
      </c>
      <c r="C14" s="74"/>
      <c r="D14" s="74"/>
      <c r="E14" s="74"/>
      <c r="F14" s="74"/>
      <c r="G14" s="74"/>
      <c r="H14" s="74"/>
      <c r="I14" s="74"/>
      <c r="J14" s="65"/>
    </row>
  </sheetData>
  <sheetProtection/>
  <printOptions horizontalCentered="1"/>
  <pageMargins left="0.39375" right="0.39375" top="0.39375" bottom="0.39375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zoomScale="70" zoomScaleNormal="70" zoomScalePageLayoutView="0" workbookViewId="0" topLeftCell="A1">
      <selection activeCell="D27" sqref="D27"/>
    </sheetView>
  </sheetViews>
  <sheetFormatPr defaultColWidth="9.00390625" defaultRowHeight="12.75"/>
  <cols>
    <col min="1" max="1" width="14.375" style="0" customWidth="1"/>
    <col min="2" max="2" width="12.00390625" style="0" customWidth="1"/>
    <col min="3" max="3" width="10.875" style="0" customWidth="1"/>
    <col min="4" max="4" width="7.75390625" style="0" customWidth="1"/>
    <col min="5" max="5" width="4.875" style="0" customWidth="1"/>
    <col min="8" max="8" width="9.375" style="0" customWidth="1"/>
    <col min="9" max="9" width="20.625" style="0" customWidth="1"/>
    <col min="10" max="10" width="13.375" style="0" customWidth="1"/>
  </cols>
  <sheetData>
    <row r="1" spans="2:8" ht="26.25">
      <c r="B1" s="66" t="s">
        <v>99</v>
      </c>
      <c r="D1" s="67"/>
      <c r="H1" s="67"/>
    </row>
    <row r="2" spans="4:8" ht="12.75">
      <c r="D2" s="67"/>
      <c r="H2" s="67"/>
    </row>
    <row r="3" spans="2:8" ht="12.75">
      <c r="B3" s="25" t="str">
        <f>'Kategorie nad 60 let'!B3</f>
        <v>konaného dne 23.08.2015 v Sušici</v>
      </c>
      <c r="D3" s="67"/>
      <c r="H3" s="67"/>
    </row>
    <row r="5" spans="2:10" ht="25.5">
      <c r="B5" s="75" t="s">
        <v>94</v>
      </c>
      <c r="C5" s="76" t="s">
        <v>100</v>
      </c>
      <c r="D5" s="77" t="s">
        <v>101</v>
      </c>
      <c r="E5" s="78" t="s">
        <v>5</v>
      </c>
      <c r="F5" s="76" t="s">
        <v>6</v>
      </c>
      <c r="G5" s="76" t="s">
        <v>7</v>
      </c>
      <c r="H5" s="76" t="s">
        <v>102</v>
      </c>
      <c r="I5" s="79" t="s">
        <v>97</v>
      </c>
      <c r="J5" s="80" t="s">
        <v>98</v>
      </c>
    </row>
    <row r="6" spans="2:10" ht="12.75">
      <c r="B6" s="59">
        <v>1</v>
      </c>
      <c r="C6" s="71">
        <v>7</v>
      </c>
      <c r="D6" s="71">
        <v>29</v>
      </c>
      <c r="E6" s="71" t="s">
        <v>10</v>
      </c>
      <c r="F6" s="71" t="s">
        <v>47</v>
      </c>
      <c r="G6" s="71" t="s">
        <v>48</v>
      </c>
      <c r="H6" s="71">
        <v>1959</v>
      </c>
      <c r="I6" s="71" t="s">
        <v>49</v>
      </c>
      <c r="J6" s="61">
        <v>0.02440972222222222</v>
      </c>
    </row>
    <row r="7" spans="2:10" ht="12.75">
      <c r="B7" s="59">
        <v>2</v>
      </c>
      <c r="C7" s="71">
        <v>12</v>
      </c>
      <c r="D7" s="71">
        <v>77</v>
      </c>
      <c r="E7" s="71" t="s">
        <v>10</v>
      </c>
      <c r="F7" s="71" t="s">
        <v>79</v>
      </c>
      <c r="G7" s="71" t="s">
        <v>80</v>
      </c>
      <c r="H7" s="71">
        <v>1963</v>
      </c>
      <c r="I7" s="71" t="s">
        <v>81</v>
      </c>
      <c r="J7" s="61">
        <v>0.026226851851851852</v>
      </c>
    </row>
    <row r="8" spans="2:10" ht="12.75">
      <c r="B8" s="59">
        <v>3</v>
      </c>
      <c r="C8" s="71">
        <v>16</v>
      </c>
      <c r="D8" s="71">
        <v>22</v>
      </c>
      <c r="E8" s="71" t="s">
        <v>10</v>
      </c>
      <c r="F8" s="71" t="s">
        <v>34</v>
      </c>
      <c r="G8" s="71" t="s">
        <v>35</v>
      </c>
      <c r="H8" s="71">
        <v>1961</v>
      </c>
      <c r="I8" s="71" t="s">
        <v>30</v>
      </c>
      <c r="J8" s="61">
        <v>0.026898148148148147</v>
      </c>
    </row>
    <row r="9" spans="2:10" ht="12.75">
      <c r="B9" s="59">
        <v>4</v>
      </c>
      <c r="C9" s="71">
        <v>21</v>
      </c>
      <c r="D9" s="71">
        <v>57</v>
      </c>
      <c r="E9" s="71" t="s">
        <v>10</v>
      </c>
      <c r="F9" s="71" t="s">
        <v>47</v>
      </c>
      <c r="G9" s="71" t="s">
        <v>77</v>
      </c>
      <c r="H9" s="71">
        <v>1961</v>
      </c>
      <c r="I9" s="71" t="s">
        <v>78</v>
      </c>
      <c r="J9" s="61">
        <v>0.029976851851851852</v>
      </c>
    </row>
    <row r="10" spans="2:10" ht="12.75">
      <c r="B10" s="59">
        <v>5</v>
      </c>
      <c r="C10" s="71">
        <v>24</v>
      </c>
      <c r="D10" s="71">
        <v>26</v>
      </c>
      <c r="E10" s="71" t="s">
        <v>10</v>
      </c>
      <c r="F10" s="71" t="s">
        <v>11</v>
      </c>
      <c r="G10" s="71" t="s">
        <v>43</v>
      </c>
      <c r="H10" s="71">
        <v>1964</v>
      </c>
      <c r="I10" s="71" t="s">
        <v>44</v>
      </c>
      <c r="J10" s="61">
        <v>0.030879629629629632</v>
      </c>
    </row>
    <row r="11" spans="2:10" ht="12.75">
      <c r="B11" s="59">
        <v>6</v>
      </c>
      <c r="C11" s="71"/>
      <c r="D11" s="71"/>
      <c r="E11" s="71"/>
      <c r="F11" s="71"/>
      <c r="G11" s="71"/>
      <c r="H11" s="71"/>
      <c r="I11" s="71"/>
      <c r="J11" s="61"/>
    </row>
    <row r="12" spans="2:10" ht="12.75">
      <c r="B12" s="59">
        <v>7</v>
      </c>
      <c r="C12" s="71"/>
      <c r="D12" s="71"/>
      <c r="E12" s="71"/>
      <c r="F12" s="71"/>
      <c r="G12" s="71"/>
      <c r="H12" s="71"/>
      <c r="I12" s="71"/>
      <c r="J12" s="61"/>
    </row>
    <row r="13" spans="2:10" ht="12.75">
      <c r="B13" s="62">
        <v>8</v>
      </c>
      <c r="C13" s="74"/>
      <c r="D13" s="74"/>
      <c r="E13" s="74"/>
      <c r="F13" s="74"/>
      <c r="G13" s="74"/>
      <c r="H13" s="74"/>
      <c r="I13" s="74"/>
      <c r="J13" s="65"/>
    </row>
  </sheetData>
  <sheetProtection/>
  <printOptions horizontalCentered="1"/>
  <pageMargins left="0.39375" right="0.39375" top="0.39375" bottom="0.39375" header="0.5118055555555556" footer="0.511805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13"/>
  <sheetViews>
    <sheetView zoomScale="70" zoomScaleNormal="70" zoomScalePageLayoutView="0" workbookViewId="0" topLeftCell="A1">
      <selection activeCell="E26" sqref="E26"/>
    </sheetView>
  </sheetViews>
  <sheetFormatPr defaultColWidth="9.00390625" defaultRowHeight="12.75"/>
  <cols>
    <col min="6" max="6" width="4.00390625" style="0" customWidth="1"/>
    <col min="10" max="10" width="18.00390625" style="0" customWidth="1"/>
    <col min="11" max="11" width="9.625" style="0" customWidth="1"/>
  </cols>
  <sheetData>
    <row r="1" ht="26.25">
      <c r="C1" s="66" t="s">
        <v>103</v>
      </c>
    </row>
    <row r="3" ht="12.75">
      <c r="C3" s="25" t="str">
        <f>'Kategorie 50 až 59 let'!B3</f>
        <v>konaného dne 23.08.2015 v Sušici</v>
      </c>
    </row>
    <row r="5" spans="3:11" ht="25.5">
      <c r="C5" s="75" t="s">
        <v>94</v>
      </c>
      <c r="D5" s="76" t="s">
        <v>100</v>
      </c>
      <c r="E5" s="77" t="s">
        <v>101</v>
      </c>
      <c r="F5" s="78" t="s">
        <v>5</v>
      </c>
      <c r="G5" s="76" t="s">
        <v>6</v>
      </c>
      <c r="H5" s="76" t="s">
        <v>7</v>
      </c>
      <c r="I5" s="76" t="s">
        <v>102</v>
      </c>
      <c r="J5" s="79" t="s">
        <v>97</v>
      </c>
      <c r="K5" s="80" t="s">
        <v>98</v>
      </c>
    </row>
    <row r="6" spans="3:11" ht="12.75">
      <c r="C6" s="81">
        <v>1</v>
      </c>
      <c r="D6" s="82">
        <v>6</v>
      </c>
      <c r="E6" s="82">
        <v>21</v>
      </c>
      <c r="F6" s="82" t="s">
        <v>10</v>
      </c>
      <c r="G6" s="82" t="s">
        <v>31</v>
      </c>
      <c r="H6" s="82" t="s">
        <v>32</v>
      </c>
      <c r="I6" s="82">
        <v>1974</v>
      </c>
      <c r="J6" s="82" t="s">
        <v>33</v>
      </c>
      <c r="K6" s="61">
        <v>0.024166666666666666</v>
      </c>
    </row>
    <row r="7" spans="3:11" ht="12.75">
      <c r="C7" s="81">
        <v>2</v>
      </c>
      <c r="D7" s="82">
        <v>8</v>
      </c>
      <c r="E7" s="82">
        <v>16</v>
      </c>
      <c r="F7" s="82" t="s">
        <v>10</v>
      </c>
      <c r="G7" s="82" t="s">
        <v>17</v>
      </c>
      <c r="H7" s="82" t="s">
        <v>18</v>
      </c>
      <c r="I7" s="82">
        <v>1975</v>
      </c>
      <c r="J7" s="82" t="s">
        <v>19</v>
      </c>
      <c r="K7" s="61">
        <v>0.02476851851851852</v>
      </c>
    </row>
    <row r="8" spans="3:11" ht="12.75">
      <c r="C8" s="81">
        <v>3</v>
      </c>
      <c r="D8" s="82">
        <v>9</v>
      </c>
      <c r="E8" s="82">
        <v>18</v>
      </c>
      <c r="F8" s="82" t="s">
        <v>10</v>
      </c>
      <c r="G8" s="82" t="s">
        <v>20</v>
      </c>
      <c r="H8" s="82" t="s">
        <v>23</v>
      </c>
      <c r="I8" s="82">
        <v>1970</v>
      </c>
      <c r="J8" s="82" t="s">
        <v>24</v>
      </c>
      <c r="K8" s="61">
        <v>0.025520833333333336</v>
      </c>
    </row>
    <row r="9" spans="3:11" ht="12.75">
      <c r="C9" s="81">
        <v>4</v>
      </c>
      <c r="D9" s="82">
        <v>23</v>
      </c>
      <c r="E9" s="82">
        <v>40</v>
      </c>
      <c r="F9" s="82" t="s">
        <v>10</v>
      </c>
      <c r="G9" s="82" t="s">
        <v>74</v>
      </c>
      <c r="H9" s="82" t="s">
        <v>75</v>
      </c>
      <c r="I9" s="82">
        <v>1969</v>
      </c>
      <c r="J9" s="82" t="s">
        <v>76</v>
      </c>
      <c r="K9" s="61">
        <v>0.03085648148148148</v>
      </c>
    </row>
    <row r="10" spans="3:11" ht="12.75">
      <c r="C10" s="81">
        <v>5</v>
      </c>
      <c r="D10" s="82"/>
      <c r="E10" s="82"/>
      <c r="F10" s="82"/>
      <c r="G10" s="82"/>
      <c r="H10" s="82"/>
      <c r="I10" s="82"/>
      <c r="J10" s="82"/>
      <c r="K10" s="61"/>
    </row>
    <row r="11" spans="3:11" ht="12.75">
      <c r="C11" s="81">
        <v>6</v>
      </c>
      <c r="D11" s="82"/>
      <c r="E11" s="82"/>
      <c r="F11" s="82"/>
      <c r="G11" s="82"/>
      <c r="H11" s="82"/>
      <c r="I11" s="82"/>
      <c r="J11" s="82"/>
      <c r="K11" s="61"/>
    </row>
    <row r="12" spans="3:11" ht="12.75">
      <c r="C12" s="81">
        <v>7</v>
      </c>
      <c r="D12" s="82"/>
      <c r="E12" s="82"/>
      <c r="F12" s="82"/>
      <c r="G12" s="82"/>
      <c r="H12" s="82"/>
      <c r="I12" s="82"/>
      <c r="J12" s="82"/>
      <c r="K12" s="61"/>
    </row>
    <row r="13" spans="3:11" ht="12.75">
      <c r="C13" s="83">
        <v>8</v>
      </c>
      <c r="D13" s="84"/>
      <c r="E13" s="84"/>
      <c r="F13" s="84"/>
      <c r="G13" s="84"/>
      <c r="H13" s="84"/>
      <c r="I13" s="84"/>
      <c r="J13" s="84"/>
      <c r="K13" s="65"/>
    </row>
  </sheetData>
  <sheetProtection/>
  <printOptions horizontalCentered="1"/>
  <pageMargins left="0.39375" right="0.39375" top="0.39375" bottom="0.39375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="70" zoomScaleNormal="70" zoomScalePageLayoutView="0" workbookViewId="0" topLeftCell="A1">
      <selection activeCell="B5" sqref="B5"/>
    </sheetView>
  </sheetViews>
  <sheetFormatPr defaultColWidth="9.00390625" defaultRowHeight="12.75"/>
  <cols>
    <col min="3" max="3" width="9.875" style="0" customWidth="1"/>
    <col min="5" max="5" width="4.875" style="0" customWidth="1"/>
    <col min="7" max="7" width="17.875" style="0" customWidth="1"/>
    <col min="8" max="8" width="8.625" style="0" customWidth="1"/>
    <col min="9" max="9" width="28.75390625" style="0" customWidth="1"/>
    <col min="10" max="10" width="12.75390625" style="0" customWidth="1"/>
  </cols>
  <sheetData>
    <row r="1" spans="2:4" ht="26.25">
      <c r="B1" s="66" t="s">
        <v>104</v>
      </c>
      <c r="D1" s="67"/>
    </row>
    <row r="3" ht="12.75">
      <c r="B3" s="25" t="str">
        <f>'Kategorie 40 až 49 let'!C3</f>
        <v>konaného dne 23.08.2015 v Sušici</v>
      </c>
    </row>
    <row r="5" spans="2:10" ht="25.5">
      <c r="B5" s="75" t="s">
        <v>94</v>
      </c>
      <c r="C5" s="76" t="s">
        <v>100</v>
      </c>
      <c r="D5" s="76" t="s">
        <v>101</v>
      </c>
      <c r="E5" s="78" t="s">
        <v>5</v>
      </c>
      <c r="F5" s="76" t="s">
        <v>6</v>
      </c>
      <c r="G5" s="76" t="s">
        <v>7</v>
      </c>
      <c r="H5" s="76" t="s">
        <v>102</v>
      </c>
      <c r="I5" s="79" t="s">
        <v>97</v>
      </c>
      <c r="J5" s="80" t="s">
        <v>98</v>
      </c>
    </row>
    <row r="6" spans="2:10" ht="12.75">
      <c r="B6" s="85">
        <v>1</v>
      </c>
      <c r="C6" s="71">
        <v>1</v>
      </c>
      <c r="D6" s="71">
        <v>8</v>
      </c>
      <c r="E6" s="71" t="s">
        <v>10</v>
      </c>
      <c r="F6" s="71" t="s">
        <v>11</v>
      </c>
      <c r="G6" s="71" t="s">
        <v>12</v>
      </c>
      <c r="H6" s="71">
        <v>1992</v>
      </c>
      <c r="I6" s="71" t="s">
        <v>13</v>
      </c>
      <c r="J6" s="86">
        <v>0.02241898148148148</v>
      </c>
    </row>
    <row r="7" spans="2:10" ht="12.75">
      <c r="B7" s="85">
        <v>2</v>
      </c>
      <c r="C7" s="71">
        <v>2</v>
      </c>
      <c r="D7" s="71">
        <v>37</v>
      </c>
      <c r="E7" s="71" t="s">
        <v>10</v>
      </c>
      <c r="F7" s="71" t="s">
        <v>67</v>
      </c>
      <c r="G7" s="71" t="s">
        <v>68</v>
      </c>
      <c r="H7" s="71">
        <v>1985</v>
      </c>
      <c r="I7" s="71" t="s">
        <v>63</v>
      </c>
      <c r="J7" s="61">
        <v>0.022708333333333334</v>
      </c>
    </row>
    <row r="8" spans="2:10" ht="12.75">
      <c r="B8" s="85">
        <v>3</v>
      </c>
      <c r="C8" s="71">
        <v>3</v>
      </c>
      <c r="D8" s="71">
        <v>13</v>
      </c>
      <c r="E8" s="71" t="s">
        <v>10</v>
      </c>
      <c r="F8" s="71" t="s">
        <v>14</v>
      </c>
      <c r="G8" s="71" t="s">
        <v>15</v>
      </c>
      <c r="H8" s="71">
        <v>1984</v>
      </c>
      <c r="I8" s="71" t="s">
        <v>16</v>
      </c>
      <c r="J8" s="61">
        <v>0.023206018518518515</v>
      </c>
    </row>
    <row r="9" spans="2:10" ht="12.75">
      <c r="B9" s="85">
        <v>4</v>
      </c>
      <c r="C9" s="71">
        <v>4</v>
      </c>
      <c r="D9" s="71">
        <v>30</v>
      </c>
      <c r="E9" s="71" t="s">
        <v>10</v>
      </c>
      <c r="F9" s="71" t="s">
        <v>50</v>
      </c>
      <c r="G9" s="71" t="s">
        <v>51</v>
      </c>
      <c r="H9" s="71">
        <v>1986</v>
      </c>
      <c r="I9" s="71" t="s">
        <v>52</v>
      </c>
      <c r="J9" s="61">
        <v>0.023287037037037037</v>
      </c>
    </row>
    <row r="10" spans="2:10" ht="12.75">
      <c r="B10" s="85">
        <v>5</v>
      </c>
      <c r="C10" s="71">
        <v>5</v>
      </c>
      <c r="D10" s="71">
        <v>34</v>
      </c>
      <c r="E10" s="71" t="s">
        <v>10</v>
      </c>
      <c r="F10" s="71" t="s">
        <v>61</v>
      </c>
      <c r="G10" s="71" t="s">
        <v>62</v>
      </c>
      <c r="H10" s="71">
        <v>1981</v>
      </c>
      <c r="I10" s="71" t="s">
        <v>63</v>
      </c>
      <c r="J10" s="61">
        <v>0.023506944444444445</v>
      </c>
    </row>
    <row r="11" spans="2:10" ht="12.75">
      <c r="B11" s="85">
        <v>6</v>
      </c>
      <c r="C11" s="71">
        <v>10</v>
      </c>
      <c r="D11" s="71">
        <v>33</v>
      </c>
      <c r="E11" s="71" t="s">
        <v>10</v>
      </c>
      <c r="F11" s="71" t="s">
        <v>58</v>
      </c>
      <c r="G11" s="71" t="s">
        <v>59</v>
      </c>
      <c r="H11" s="71">
        <v>1980</v>
      </c>
      <c r="I11" s="71" t="s">
        <v>60</v>
      </c>
      <c r="J11" s="61">
        <v>0.025613425925925925</v>
      </c>
    </row>
    <row r="12" spans="2:10" ht="12.75">
      <c r="B12" s="85">
        <v>7</v>
      </c>
      <c r="C12" s="71">
        <v>18</v>
      </c>
      <c r="D12" s="71">
        <v>27</v>
      </c>
      <c r="E12" s="71" t="s">
        <v>10</v>
      </c>
      <c r="F12" s="71" t="s">
        <v>45</v>
      </c>
      <c r="G12" s="71" t="s">
        <v>46</v>
      </c>
      <c r="H12" s="71">
        <v>1978</v>
      </c>
      <c r="I12" s="71" t="s">
        <v>13</v>
      </c>
      <c r="J12" s="61">
        <v>0.027291666666666662</v>
      </c>
    </row>
    <row r="13" spans="2:10" ht="12.75">
      <c r="B13" s="85">
        <v>8</v>
      </c>
      <c r="C13" s="71">
        <v>19</v>
      </c>
      <c r="D13" s="71">
        <v>36</v>
      </c>
      <c r="E13" s="71" t="s">
        <v>10</v>
      </c>
      <c r="F13" s="71" t="s">
        <v>55</v>
      </c>
      <c r="G13" s="71" t="s">
        <v>66</v>
      </c>
      <c r="H13" s="71">
        <v>1985</v>
      </c>
      <c r="I13" s="71" t="s">
        <v>63</v>
      </c>
      <c r="J13" s="61">
        <v>0.02800925925925926</v>
      </c>
    </row>
    <row r="14" spans="2:10" ht="12.75">
      <c r="B14" s="85">
        <v>9</v>
      </c>
      <c r="C14" s="71">
        <v>20</v>
      </c>
      <c r="D14" s="71">
        <v>31</v>
      </c>
      <c r="E14" s="71" t="s">
        <v>10</v>
      </c>
      <c r="F14" s="71" t="s">
        <v>20</v>
      </c>
      <c r="G14" s="71" t="s">
        <v>53</v>
      </c>
      <c r="H14" s="71">
        <v>1979</v>
      </c>
      <c r="I14" s="71" t="s">
        <v>54</v>
      </c>
      <c r="J14" s="61">
        <v>0.028136574074074074</v>
      </c>
    </row>
    <row r="15" spans="2:10" ht="12.75">
      <c r="B15" s="85">
        <v>10</v>
      </c>
      <c r="C15" s="71">
        <v>28</v>
      </c>
      <c r="D15" s="71">
        <v>38</v>
      </c>
      <c r="E15" s="71" t="s">
        <v>10</v>
      </c>
      <c r="F15" s="71" t="s">
        <v>69</v>
      </c>
      <c r="G15" s="71" t="s">
        <v>70</v>
      </c>
      <c r="H15" s="71">
        <v>2000</v>
      </c>
      <c r="I15" s="71" t="s">
        <v>13</v>
      </c>
      <c r="J15" s="61">
        <v>0.03893518518518519</v>
      </c>
    </row>
    <row r="16" spans="2:10" ht="12.75">
      <c r="B16" s="85">
        <v>11</v>
      </c>
      <c r="C16" s="71"/>
      <c r="D16" s="71"/>
      <c r="E16" s="71"/>
      <c r="F16" s="71"/>
      <c r="G16" s="71"/>
      <c r="H16" s="71"/>
      <c r="I16" s="71"/>
      <c r="J16" s="61"/>
    </row>
    <row r="17" spans="2:10" ht="12.75">
      <c r="B17" s="85">
        <v>12</v>
      </c>
      <c r="C17" s="71"/>
      <c r="D17" s="71"/>
      <c r="E17" s="71"/>
      <c r="F17" s="71"/>
      <c r="G17" s="71"/>
      <c r="H17" s="71"/>
      <c r="I17" s="71"/>
      <c r="J17" s="61"/>
    </row>
    <row r="18" spans="2:10" ht="12.75">
      <c r="B18" s="85">
        <v>13</v>
      </c>
      <c r="C18" s="71"/>
      <c r="D18" s="71"/>
      <c r="E18" s="71"/>
      <c r="F18" s="71"/>
      <c r="G18" s="71"/>
      <c r="H18" s="71"/>
      <c r="I18" s="71"/>
      <c r="J18" s="61"/>
    </row>
    <row r="19" spans="2:10" ht="12.75">
      <c r="B19" s="85">
        <v>14</v>
      </c>
      <c r="C19" s="71"/>
      <c r="D19" s="71"/>
      <c r="E19" s="71"/>
      <c r="F19" s="71"/>
      <c r="G19" s="71"/>
      <c r="H19" s="71"/>
      <c r="I19" s="71"/>
      <c r="J19" s="61"/>
    </row>
    <row r="20" spans="2:10" ht="12.75">
      <c r="B20" s="87">
        <v>15</v>
      </c>
      <c r="C20" s="74"/>
      <c r="D20" s="74"/>
      <c r="E20" s="74"/>
      <c r="F20" s="74"/>
      <c r="G20" s="74"/>
      <c r="H20" s="74"/>
      <c r="I20" s="74"/>
      <c r="J20" s="65"/>
    </row>
  </sheetData>
  <sheetProtection/>
  <printOptions horizontalCentered="1"/>
  <pageMargins left="0.39375" right="0.39375" top="0.39375" bottom="0.39375" header="0.5118055555555556" footer="0.5118055555555556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="70" zoomScaleNormal="70" zoomScalePageLayoutView="0" workbookViewId="0" topLeftCell="A1">
      <selection activeCell="F36" sqref="F36"/>
    </sheetView>
  </sheetViews>
  <sheetFormatPr defaultColWidth="9.00390625" defaultRowHeight="12.75"/>
  <cols>
    <col min="3" max="3" width="9.75390625" style="0" customWidth="1"/>
    <col min="4" max="4" width="5.75390625" style="0" customWidth="1"/>
    <col min="5" max="5" width="4.875" style="0" customWidth="1"/>
    <col min="7" max="7" width="13.875" style="0" customWidth="1"/>
    <col min="8" max="8" width="13.75390625" style="0" customWidth="1"/>
    <col min="9" max="9" width="30.625" style="0" customWidth="1"/>
    <col min="10" max="10" width="17.75390625" style="0" customWidth="1"/>
  </cols>
  <sheetData>
    <row r="1" ht="26.25">
      <c r="B1" s="66" t="s">
        <v>105</v>
      </c>
    </row>
    <row r="3" ht="12.75">
      <c r="B3" s="25" t="str">
        <f>'Kategorie 39 let a mladší'!B3</f>
        <v>konaného dne 23.08.2015 v Sušici</v>
      </c>
    </row>
    <row r="5" spans="2:10" ht="25.5">
      <c r="B5" s="75" t="s">
        <v>94</v>
      </c>
      <c r="C5" s="76" t="s">
        <v>100</v>
      </c>
      <c r="D5" s="76" t="s">
        <v>101</v>
      </c>
      <c r="E5" s="78" t="s">
        <v>5</v>
      </c>
      <c r="F5" s="76" t="s">
        <v>6</v>
      </c>
      <c r="G5" s="76" t="s">
        <v>7</v>
      </c>
      <c r="H5" s="76" t="s">
        <v>102</v>
      </c>
      <c r="I5" s="79" t="s">
        <v>97</v>
      </c>
      <c r="J5" s="80" t="s">
        <v>98</v>
      </c>
    </row>
    <row r="6" spans="2:10" ht="12.75">
      <c r="B6" s="85">
        <v>1</v>
      </c>
      <c r="C6" s="71">
        <v>11</v>
      </c>
      <c r="D6" s="71">
        <v>35</v>
      </c>
      <c r="E6" s="71" t="s">
        <v>10</v>
      </c>
      <c r="F6" s="71" t="s">
        <v>64</v>
      </c>
      <c r="G6" s="71" t="s">
        <v>65</v>
      </c>
      <c r="H6" s="71">
        <v>1988</v>
      </c>
      <c r="I6" s="71" t="s">
        <v>63</v>
      </c>
      <c r="J6" s="86">
        <v>0.025879629629629627</v>
      </c>
    </row>
    <row r="7" spans="2:10" ht="12.75">
      <c r="B7" s="85">
        <v>2</v>
      </c>
      <c r="C7" s="71">
        <v>13</v>
      </c>
      <c r="D7" s="71">
        <v>39</v>
      </c>
      <c r="E7" s="71" t="s">
        <v>10</v>
      </c>
      <c r="F7" s="71" t="s">
        <v>71</v>
      </c>
      <c r="G7" s="71" t="s">
        <v>72</v>
      </c>
      <c r="H7" s="71">
        <v>2000</v>
      </c>
      <c r="I7" s="71" t="s">
        <v>73</v>
      </c>
      <c r="J7" s="61">
        <v>0.02646990740740741</v>
      </c>
    </row>
    <row r="8" spans="2:10" ht="12.75">
      <c r="B8" s="85">
        <v>3</v>
      </c>
      <c r="C8" s="71">
        <v>22</v>
      </c>
      <c r="D8" s="71">
        <v>19</v>
      </c>
      <c r="E8" s="71" t="s">
        <v>10</v>
      </c>
      <c r="F8" s="71" t="s">
        <v>25</v>
      </c>
      <c r="G8" s="71" t="s">
        <v>26</v>
      </c>
      <c r="H8" s="71">
        <v>1969</v>
      </c>
      <c r="I8" s="71" t="s">
        <v>27</v>
      </c>
      <c r="J8" s="61">
        <v>0.030752314814814816</v>
      </c>
    </row>
    <row r="9" spans="2:10" ht="12.75">
      <c r="B9" s="85">
        <v>4</v>
      </c>
      <c r="C9" s="71">
        <v>25</v>
      </c>
      <c r="D9" s="71">
        <v>25</v>
      </c>
      <c r="E9" s="71" t="s">
        <v>10</v>
      </c>
      <c r="F9" s="71" t="s">
        <v>41</v>
      </c>
      <c r="G9" s="71" t="s">
        <v>42</v>
      </c>
      <c r="H9" s="71">
        <v>1979</v>
      </c>
      <c r="I9" s="71" t="s">
        <v>13</v>
      </c>
      <c r="J9" s="61">
        <v>0.03483796296296296</v>
      </c>
    </row>
    <row r="10" spans="2:10" ht="12.75">
      <c r="B10" s="85">
        <v>5</v>
      </c>
      <c r="C10" s="71">
        <v>26</v>
      </c>
      <c r="D10" s="71">
        <v>20</v>
      </c>
      <c r="E10" s="71" t="s">
        <v>10</v>
      </c>
      <c r="F10" s="71" t="s">
        <v>28</v>
      </c>
      <c r="G10" s="71" t="s">
        <v>29</v>
      </c>
      <c r="H10" s="71">
        <v>1961</v>
      </c>
      <c r="I10" s="71" t="s">
        <v>30</v>
      </c>
      <c r="J10" s="61">
        <v>0.03733796296296296</v>
      </c>
    </row>
    <row r="11" spans="2:10" ht="12.75">
      <c r="B11" s="85">
        <v>6</v>
      </c>
      <c r="C11" s="71"/>
      <c r="D11" s="71"/>
      <c r="E11" s="71"/>
      <c r="F11" s="71"/>
      <c r="G11" s="71"/>
      <c r="H11" s="71"/>
      <c r="I11" s="71"/>
      <c r="J11" s="61"/>
    </row>
    <row r="12" spans="2:10" ht="12.75">
      <c r="B12" s="85">
        <v>7</v>
      </c>
      <c r="C12" s="71"/>
      <c r="D12" s="71"/>
      <c r="E12" s="71"/>
      <c r="F12" s="71"/>
      <c r="G12" s="71"/>
      <c r="H12" s="71"/>
      <c r="I12" s="71"/>
      <c r="J12" s="61"/>
    </row>
    <row r="13" spans="2:10" ht="12.75">
      <c r="B13" s="85">
        <v>8</v>
      </c>
      <c r="C13" s="71"/>
      <c r="D13" s="71"/>
      <c r="E13" s="71"/>
      <c r="F13" s="71"/>
      <c r="G13" s="71"/>
      <c r="H13" s="71"/>
      <c r="I13" s="71"/>
      <c r="J13" s="61"/>
    </row>
    <row r="14" spans="2:10" ht="12.75">
      <c r="B14" s="85">
        <v>9</v>
      </c>
      <c r="C14" s="71"/>
      <c r="D14" s="71"/>
      <c r="E14" s="71"/>
      <c r="F14" s="71"/>
      <c r="G14" s="71"/>
      <c r="H14" s="71"/>
      <c r="I14" s="71"/>
      <c r="J14" s="61"/>
    </row>
    <row r="15" spans="2:10" ht="12.75">
      <c r="B15" s="85">
        <v>10</v>
      </c>
      <c r="C15" s="71"/>
      <c r="D15" s="71"/>
      <c r="E15" s="71"/>
      <c r="F15" s="71"/>
      <c r="G15" s="71"/>
      <c r="H15" s="71"/>
      <c r="I15" s="71"/>
      <c r="J15" s="61"/>
    </row>
    <row r="16" spans="2:10" ht="12.75">
      <c r="B16" s="85">
        <v>11</v>
      </c>
      <c r="C16" s="71"/>
      <c r="D16" s="71"/>
      <c r="E16" s="71"/>
      <c r="F16" s="71"/>
      <c r="G16" s="71"/>
      <c r="H16" s="71"/>
      <c r="I16" s="71"/>
      <c r="J16" s="61"/>
    </row>
    <row r="17" spans="2:10" ht="12.75">
      <c r="B17" s="85">
        <v>12</v>
      </c>
      <c r="C17" s="71"/>
      <c r="D17" s="71"/>
      <c r="E17" s="71"/>
      <c r="F17" s="71"/>
      <c r="G17" s="71"/>
      <c r="H17" s="71"/>
      <c r="I17" s="71"/>
      <c r="J17" s="61"/>
    </row>
    <row r="18" spans="2:10" ht="12.75">
      <c r="B18" s="85">
        <v>13</v>
      </c>
      <c r="C18" s="71"/>
      <c r="D18" s="71"/>
      <c r="E18" s="71"/>
      <c r="F18" s="71"/>
      <c r="G18" s="71"/>
      <c r="H18" s="71"/>
      <c r="I18" s="71"/>
      <c r="J18" s="61"/>
    </row>
    <row r="19" spans="2:10" ht="12.75">
      <c r="B19" s="85">
        <v>14</v>
      </c>
      <c r="C19" s="71"/>
      <c r="D19" s="71"/>
      <c r="E19" s="71"/>
      <c r="F19" s="71"/>
      <c r="G19" s="71"/>
      <c r="H19" s="71"/>
      <c r="I19" s="71"/>
      <c r="J19" s="61"/>
    </row>
    <row r="20" spans="2:10" ht="12.75">
      <c r="B20" s="87">
        <v>15</v>
      </c>
      <c r="C20" s="74"/>
      <c r="D20" s="74"/>
      <c r="E20" s="74"/>
      <c r="F20" s="74"/>
      <c r="G20" s="74"/>
      <c r="H20" s="74"/>
      <c r="I20" s="74"/>
      <c r="J20" s="65"/>
    </row>
  </sheetData>
  <sheetProtection/>
  <printOptions horizontalCentered="1"/>
  <pageMargins left="0.39375" right="0.39375" top="0.39375" bottom="0.39375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muskova</dc:creator>
  <cp:keywords/>
  <dc:description/>
  <cp:lastModifiedBy>ZCU Plzen</cp:lastModifiedBy>
  <dcterms:created xsi:type="dcterms:W3CDTF">2015-09-01T11:47:27Z</dcterms:created>
  <dcterms:modified xsi:type="dcterms:W3CDTF">2015-09-01T11:47:27Z</dcterms:modified>
  <cp:category/>
  <cp:version/>
  <cp:contentType/>
  <cp:contentStatus/>
</cp:coreProperties>
</file>